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зное\2026\Прейскуранты март\"/>
    </mc:Choice>
  </mc:AlternateContent>
  <xr:revisionPtr revIDLastSave="0" documentId="8_{0D3973F3-46B0-4058-9A86-A5F16A8B1FAF}" xr6:coauthVersionLast="47" xr6:coauthVersionMax="47" xr10:uidLastSave="{00000000-0000-0000-0000-000000000000}"/>
  <bookViews>
    <workbookView xWindow="-120" yWindow="-120" windowWidth="29040" windowHeight="17520" xr2:uid="{DE522346-AEEC-44A2-AA03-98E6CEF59671}"/>
  </bookViews>
  <sheets>
    <sheet name="ИГ" sheetId="1" r:id="rId1"/>
  </sheets>
  <definedNames>
    <definedName name="_xlnm.Print_Titles" localSheetId="0">ИГ!$7:$8</definedName>
    <definedName name="_xlnm.Print_Area" localSheetId="0">ИГ!$A$1:$I$103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3" i="1" l="1"/>
  <c r="H103" i="1"/>
  <c r="I101" i="1"/>
  <c r="H101" i="1"/>
  <c r="I100" i="1"/>
  <c r="H100" i="1"/>
  <c r="I98" i="1"/>
  <c r="H98" i="1"/>
  <c r="I97" i="1"/>
  <c r="H97" i="1"/>
  <c r="I95" i="1"/>
  <c r="H95" i="1"/>
  <c r="I94" i="1"/>
  <c r="H94" i="1"/>
  <c r="I93" i="1"/>
  <c r="H93" i="1"/>
  <c r="I92" i="1"/>
  <c r="H92" i="1"/>
  <c r="I91" i="1"/>
  <c r="H91" i="1"/>
  <c r="I90" i="1"/>
  <c r="H90" i="1"/>
  <c r="I88" i="1"/>
  <c r="H88" i="1"/>
  <c r="I87" i="1"/>
  <c r="H87" i="1"/>
  <c r="I86" i="1"/>
  <c r="H86" i="1"/>
  <c r="I85" i="1"/>
  <c r="H85" i="1"/>
  <c r="I84" i="1"/>
  <c r="H84" i="1"/>
  <c r="I83" i="1"/>
  <c r="H83" i="1"/>
  <c r="I81" i="1"/>
  <c r="H81" i="1"/>
  <c r="I80" i="1"/>
  <c r="H80" i="1"/>
  <c r="I79" i="1"/>
  <c r="H79" i="1"/>
  <c r="I78" i="1"/>
  <c r="H78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1" i="1"/>
  <c r="H61" i="1"/>
  <c r="I60" i="1"/>
  <c r="H60" i="1"/>
  <c r="I59" i="1"/>
  <c r="H59" i="1"/>
  <c r="I57" i="1"/>
  <c r="H57" i="1"/>
  <c r="I56" i="1"/>
  <c r="H56" i="1"/>
  <c r="I55" i="1"/>
  <c r="H55" i="1"/>
  <c r="I54" i="1"/>
  <c r="H54" i="1"/>
  <c r="I53" i="1"/>
  <c r="H53" i="1"/>
  <c r="I50" i="1"/>
  <c r="H50" i="1"/>
  <c r="I49" i="1"/>
  <c r="H49" i="1"/>
  <c r="I48" i="1"/>
  <c r="H48" i="1"/>
  <c r="I47" i="1"/>
  <c r="H47" i="1"/>
  <c r="I46" i="1"/>
  <c r="H46" i="1"/>
  <c r="I45" i="1"/>
  <c r="I44" i="1"/>
  <c r="I43" i="1"/>
  <c r="I42" i="1"/>
  <c r="H42" i="1"/>
  <c r="I41" i="1"/>
  <c r="H41" i="1"/>
  <c r="I40" i="1"/>
  <c r="H40" i="1"/>
  <c r="I39" i="1"/>
  <c r="H39" i="1"/>
  <c r="I38" i="1"/>
  <c r="I37" i="1"/>
  <c r="I35" i="1"/>
  <c r="H35" i="1"/>
  <c r="I34" i="1"/>
  <c r="H34" i="1"/>
  <c r="I33" i="1"/>
  <c r="H33" i="1"/>
  <c r="I32" i="1"/>
  <c r="H32" i="1"/>
  <c r="I31" i="1"/>
  <c r="I30" i="1"/>
  <c r="H30" i="1"/>
  <c r="I28" i="1"/>
  <c r="H28" i="1"/>
  <c r="I27" i="1"/>
  <c r="H27" i="1"/>
  <c r="I26" i="1"/>
  <c r="I25" i="1"/>
  <c r="I24" i="1"/>
  <c r="I23" i="1"/>
  <c r="I21" i="1"/>
  <c r="H21" i="1"/>
  <c r="I20" i="1"/>
  <c r="H20" i="1"/>
  <c r="I19" i="1"/>
  <c r="H19" i="1"/>
  <c r="I17" i="1"/>
  <c r="I16" i="1"/>
  <c r="I15" i="1"/>
  <c r="I13" i="1"/>
  <c r="I12" i="1"/>
  <c r="I11" i="1"/>
</calcChain>
</file>

<file path=xl/sharedStrings.xml><?xml version="1.0" encoding="utf-8"?>
<sst xmlns="http://schemas.openxmlformats.org/spreadsheetml/2006/main" count="389" uniqueCount="137">
  <si>
    <t>ПРЕЙСКУРАНТ</t>
  </si>
  <si>
    <t xml:space="preserve">на платные медицинские услуги по оказанию стоматологической помощи, осуществляемой по желанию граждан, </t>
  </si>
  <si>
    <t>оказываемым в Учреждении здравоохранения "Брестская областная клиническая больница"</t>
  </si>
  <si>
    <t>для иностранных граждан</t>
  </si>
  <si>
    <t>Код услуги</t>
  </si>
  <si>
    <t>№ позиции</t>
  </si>
  <si>
    <t>Наименование услуги</t>
  </si>
  <si>
    <t>Тариф, руб. и коп.</t>
  </si>
  <si>
    <t>Стоимость медикаментов с НДС, руб. и коп.</t>
  </si>
  <si>
    <t>в т.ч.НДС 10%, руб. и коп.</t>
  </si>
  <si>
    <t>Итого стоимость услуги, руб. и коп.</t>
  </si>
  <si>
    <t>1.</t>
  </si>
  <si>
    <t/>
  </si>
  <si>
    <t>Общие стоматологические мероприятия (терапевтические, амбулаторно-хирургические, ортопедические, ортодонтические)</t>
  </si>
  <si>
    <t>стоматологические обследования и консультации:</t>
  </si>
  <si>
    <t>осмотр пациента при первичном обращении</t>
  </si>
  <si>
    <t>2.</t>
  </si>
  <si>
    <t>осмотр пациента при повторном обращении</t>
  </si>
  <si>
    <t>3.</t>
  </si>
  <si>
    <t>консультация врача-специалиста стоматологического профиля</t>
  </si>
  <si>
    <t>оценка результатов исследований:</t>
  </si>
  <si>
    <t>дентальных рентгенограмм, панорамных (ортопантомограмм), заключений врачей-рентгенологов по проведенным рентген-исследованиям</t>
  </si>
  <si>
    <t>телерентгенограмм, конусно-лучевых компьютерных томограмм (далее – КЛКТ)</t>
  </si>
  <si>
    <t>дополнительных методов исследования, медицинского фотографирования, заключений врачей-специалистов</t>
  </si>
  <si>
    <t>удаление зубных отложений:</t>
  </si>
  <si>
    <t>ручным и/или химическим способом за один зуб</t>
  </si>
  <si>
    <t>аппаратным методом (в том числе пневматическим, ультразвуковым, магнитострикционным) (за один зуб)</t>
  </si>
  <si>
    <t>4.</t>
  </si>
  <si>
    <t>покрытие одного зуба фтор- и/или кальцийсодержащим или герметизирующим препаратом за один зуб</t>
  </si>
  <si>
    <t>применение местной анестезии на одно вмешательство:</t>
  </si>
  <si>
    <t xml:space="preserve">аппликационная анестезия </t>
  </si>
  <si>
    <t xml:space="preserve">инфильтрационная анестезия </t>
  </si>
  <si>
    <t xml:space="preserve">проводниковая анестезия </t>
  </si>
  <si>
    <t xml:space="preserve">интралигаментарная анестезия </t>
  </si>
  <si>
    <t>5.</t>
  </si>
  <si>
    <t>наложение временной пломбы</t>
  </si>
  <si>
    <t>8.</t>
  </si>
  <si>
    <t>избирательное пришлифовывание одного зуба</t>
  </si>
  <si>
    <t>12.</t>
  </si>
  <si>
    <t>использование системы изоляции в полости рта:</t>
  </si>
  <si>
    <t>с кламмерной системой (за установку системы)</t>
  </si>
  <si>
    <t>15.</t>
  </si>
  <si>
    <t>медицинское фотографирование</t>
  </si>
  <si>
    <t>16.</t>
  </si>
  <si>
    <t>удаление одной пломбы, трепанация одной искусственной коронки</t>
  </si>
  <si>
    <t>17.</t>
  </si>
  <si>
    <t>ретракция десны одного зуба</t>
  </si>
  <si>
    <t>23.</t>
  </si>
  <si>
    <t>извлечение из одного корневого канала штифта, культевой вкладки с использованием ультразвуковой насадки</t>
  </si>
  <si>
    <t>24.</t>
  </si>
  <si>
    <t>извлечение из одного корневого канала штифта, культевой вкладки, инородного тела с использованием стоматологического инструмента</t>
  </si>
  <si>
    <t>25.</t>
  </si>
  <si>
    <t>применение материалов, инструментов, изделий и средств медицинского назначения при проведении стоматологических мероприятий (терапевтических, амбулаторно-хирургических, ортопедических, ортодонтических):</t>
  </si>
  <si>
    <t>набор инструментов, используемых на терапевтическом приеме</t>
  </si>
  <si>
    <t>набор инструментов для снятия зубных отложений</t>
  </si>
  <si>
    <t>7.</t>
  </si>
  <si>
    <t>применение каждого вида стоматологического наконечника (ротационный прямой или угловой, ультразвуковой, для хирургических пил, осциллирующего и иных)</t>
  </si>
  <si>
    <t>применение ротационных, режущих, абразивных инструментов</t>
  </si>
  <si>
    <t>применение наконечника на слюноотсос, пылесос одноразового</t>
  </si>
  <si>
    <t>18.</t>
  </si>
  <si>
    <t>применение микроаппликатора</t>
  </si>
  <si>
    <t>22.</t>
  </si>
  <si>
    <t>применение маски одноразовой</t>
  </si>
  <si>
    <t>применение перчаток медицинских одноразовых</t>
  </si>
  <si>
    <t>27.</t>
  </si>
  <si>
    <t>применение ваты</t>
  </si>
  <si>
    <t>28.</t>
  </si>
  <si>
    <t>применение штифта бумажного</t>
  </si>
  <si>
    <t>32.</t>
  </si>
  <si>
    <t>применение системы адгезивной (один зуб)</t>
  </si>
  <si>
    <t>33.</t>
  </si>
  <si>
    <t>применение средства для протравки эмали (один зуб)</t>
  </si>
  <si>
    <t>34.</t>
  </si>
  <si>
    <t>применение штрипсы</t>
  </si>
  <si>
    <t>35.</t>
  </si>
  <si>
    <t>применение диска полировочного</t>
  </si>
  <si>
    <t>Стоматология терапевтическая (терапевтическое стоматологическое лечение)</t>
  </si>
  <si>
    <t>препарирование твердых тканей одного зуба при лечении кариеса (I, II, III, IV, V классы по Блэку) и некариозных болезней, возникших после прорезывания зубов с локализацией полостей в зависимости от поверхности:</t>
  </si>
  <si>
    <t>препарирование кариозной полости – одна поверхность</t>
  </si>
  <si>
    <t>препарирование кариозной полости – каждая последующая (дополнительная) поверхность</t>
  </si>
  <si>
    <t>препарирование кариозной полости с использованием ультразвуковых технологий</t>
  </si>
  <si>
    <r>
      <t>изготовление изолирующей прокладки (стеклоиономерный цемент (далее – СИЦ), композит химический и фотоотверждаемый, цемент компомер, флоу)</t>
    </r>
    <r>
      <rPr>
        <b/>
        <sz val="12"/>
        <rFont val="Times New Roman"/>
        <family val="1"/>
        <charset val="204"/>
      </rPr>
      <t xml:space="preserve">[GC Fuji] </t>
    </r>
  </si>
  <si>
    <r>
      <t>изготовление изолирующей прокладки (стеклоиономерный цемент (далее – СИЦ), композит химический и фотоотверждаемый, цемент компомер, флоу)[</t>
    </r>
    <r>
      <rPr>
        <b/>
        <sz val="12"/>
        <rFont val="Times New Roman"/>
        <family val="1"/>
        <charset val="204"/>
      </rPr>
      <t>Ionofil Plus</t>
    </r>
    <r>
      <rPr>
        <sz val="12"/>
        <rFont val="Times New Roman"/>
        <family val="1"/>
        <charset val="204"/>
      </rPr>
      <t xml:space="preserve">] </t>
    </r>
  </si>
  <si>
    <t>эндодонтическое лечение одного зуба при пульпите и апикальном периодонтите:</t>
  </si>
  <si>
    <t>препарирование полости зуба</t>
  </si>
  <si>
    <t>препарирование полости зуба с использованием ультразвуковой технологии</t>
  </si>
  <si>
    <t>наложение девитализирующей пасты</t>
  </si>
  <si>
    <t>инструментальная и медикаментозная обработка одного канала при пульпите и апикальном периодонтите:</t>
  </si>
  <si>
    <t>инструментальная и медикаментозная обработка одного хорошо проходимого канала</t>
  </si>
  <si>
    <t>инструментальная и медикаментозная обработка одного плохо проходимого канала</t>
  </si>
  <si>
    <t>9.</t>
  </si>
  <si>
    <t>девитальная пульпотомия</t>
  </si>
  <si>
    <t>11.</t>
  </si>
  <si>
    <t>экстирпация пульпы (пульпэктомия) из одного канала</t>
  </si>
  <si>
    <t>остановка кровотечения из одного корневого канала</t>
  </si>
  <si>
    <t>13.</t>
  </si>
  <si>
    <t>распломбирование, инструментальное и медикаментозное одного канала зуба, ранее запломбированного пастой, гуттаперчей</t>
  </si>
  <si>
    <t>14.</t>
  </si>
  <si>
    <t>распломбирование, инструментальное и медикаментозное одного канала зуба, ранее запломбированного цементом, резорцинформалиновой пастой</t>
  </si>
  <si>
    <t>пломбирование одного корневого канала пастой</t>
  </si>
  <si>
    <t>пломбирование одного корневого канала с созданием апикального барьера с применением материала, содержащего минерал триоксид агрегат</t>
  </si>
  <si>
    <t xml:space="preserve">пломбирование одного корневого канала гуттаперчевыми штифтами с применением метода конденсации </t>
  </si>
  <si>
    <t>20.</t>
  </si>
  <si>
    <t>диагностическая ревизия одного корневого канала</t>
  </si>
  <si>
    <t>21.</t>
  </si>
  <si>
    <t>использование ультразвуковой технологии при эндодонтическом лечении одного зуба</t>
  </si>
  <si>
    <t>измерение длины одного корневого канала при помощи аппарата «Апекслокатор»</t>
  </si>
  <si>
    <t>пломбирование коронковой части одного зуба при лечении кариозной полости (в зависимости от количества поверхностей) фотополимерным композиционным (композитным) материалом, компомером, гиромером:</t>
  </si>
  <si>
    <r>
      <t xml:space="preserve">пломбирование коронковой части одного зуба фотополимерным композиционным (композитным) материалом, компомером, гиомером при лечении кариозной полости – одна поверхность </t>
    </r>
    <r>
      <rPr>
        <b/>
        <sz val="12"/>
        <rFont val="Times New Roman"/>
        <family val="1"/>
        <charset val="204"/>
      </rPr>
      <t>[Estelite Asteria]</t>
    </r>
  </si>
  <si>
    <r>
      <t xml:space="preserve">пломбирование коронковой части одного зуба фотополимерным композиционным (композитным) материалом, компомером, гиомером при лечении кариозной полости – одна поверхность </t>
    </r>
    <r>
      <rPr>
        <b/>
        <sz val="12"/>
        <rFont val="Times New Roman"/>
        <family val="1"/>
        <charset val="204"/>
      </rPr>
      <t>[NEO Spectra ST]</t>
    </r>
  </si>
  <si>
    <r>
      <t xml:space="preserve">пломбирование коронковой части одного зуба фотополимерным композиционным (композитным) материалом, компомером, гиомером при лечении кариозной полости – каждая последующая (дополнительная) поверхность </t>
    </r>
    <r>
      <rPr>
        <b/>
        <sz val="12"/>
        <rFont val="Times New Roman"/>
        <family val="1"/>
        <charset val="204"/>
      </rPr>
      <t>[Estelite Asteria]</t>
    </r>
  </si>
  <si>
    <r>
      <t xml:space="preserve">пломбирование коронковой части одного зуба фотополимерным композиционным (композитным) материалом, компомером, гиомером при лечении кариозной полости – каждая последующая (дополнительная) поверхность </t>
    </r>
    <r>
      <rPr>
        <b/>
        <sz val="12"/>
        <rFont val="Times New Roman"/>
        <family val="1"/>
        <charset val="204"/>
      </rPr>
      <t>[NEO Spectra ST]</t>
    </r>
  </si>
  <si>
    <t>26.</t>
  </si>
  <si>
    <t>пломбирование коронковой части одного зуба при лечении кариозной полости (в зависимости от количества поверхностей) СИЦ:</t>
  </si>
  <si>
    <r>
      <t xml:space="preserve">пломбирование коронковой части одного зуба СИЦ при лечении кариозной полости – одна поверхность </t>
    </r>
    <r>
      <rPr>
        <b/>
        <sz val="12"/>
        <rFont val="Times New Roman"/>
        <family val="1"/>
        <charset val="204"/>
      </rPr>
      <t>[GC Fuji]</t>
    </r>
  </si>
  <si>
    <r>
      <t xml:space="preserve">пломбирование коронковой части одного зуба СИЦ при лечении кариозной полости – одна поверхность </t>
    </r>
    <r>
      <rPr>
        <b/>
        <sz val="12"/>
        <rFont val="Times New Roman"/>
        <family val="1"/>
        <charset val="204"/>
      </rPr>
      <t>[Ionofil Plus]</t>
    </r>
  </si>
  <si>
    <r>
      <t xml:space="preserve">пломбирование коронковой части одного зуба СИЦ при лечении кариозной полости – одна поверхность </t>
    </r>
    <r>
      <rPr>
        <b/>
        <sz val="12"/>
        <rFont val="Times New Roman"/>
        <family val="1"/>
        <charset val="204"/>
      </rPr>
      <t>[ProGlass Two LC]</t>
    </r>
  </si>
  <si>
    <r>
      <t xml:space="preserve">пломбирование коронковой части одного зуба СИЦ при лечении кариозной полости – каждая последующая (дополнительная) поверхность </t>
    </r>
    <r>
      <rPr>
        <b/>
        <sz val="12"/>
        <rFont val="Times New Roman"/>
        <family val="1"/>
        <charset val="204"/>
      </rPr>
      <t>[GC Fuji]</t>
    </r>
  </si>
  <si>
    <r>
      <t xml:space="preserve">пломбирование коронковой части одного зуба СИЦ при лечении кариозной полости – каждая последующая (дополнительная) поверхность </t>
    </r>
    <r>
      <rPr>
        <b/>
        <sz val="12"/>
        <rFont val="Times New Roman"/>
        <family val="1"/>
        <charset val="204"/>
      </rPr>
      <t>[Ionofil Plus]</t>
    </r>
  </si>
  <si>
    <r>
      <t xml:space="preserve">пломбирование коронковой части одного зуба СИЦ при лечении кариозной полости – каждая последующая (дополнительная) поверхность </t>
    </r>
    <r>
      <rPr>
        <b/>
        <sz val="12"/>
        <rFont val="Times New Roman"/>
        <family val="1"/>
        <charset val="204"/>
      </rPr>
      <t>[ProGlass Two LC]</t>
    </r>
  </si>
  <si>
    <t>реставрация (восстановление) коронковой части одного зуба при лечении кариозной полости с локализацией полостей независимо от поверхности:</t>
  </si>
  <si>
    <r>
      <t xml:space="preserve">эстетическая реставрация коронковой части фронтального зуба – виниринговое покрытие прямым методом либо с использованием системы компониров  </t>
    </r>
    <r>
      <rPr>
        <b/>
        <sz val="12"/>
        <rFont val="Times New Roman"/>
        <family val="1"/>
        <charset val="204"/>
      </rPr>
      <t>[NEO Spectra ST]</t>
    </r>
  </si>
  <si>
    <r>
      <t xml:space="preserve">эстетическая реставрация коронковой части фронтального зуба – виниринговое покрытие прямым методом либо с использованием системы компониров </t>
    </r>
    <r>
      <rPr>
        <b/>
        <sz val="12"/>
        <rFont val="Times New Roman"/>
        <family val="1"/>
        <charset val="204"/>
      </rPr>
      <t>[Estelite Asteria]</t>
    </r>
  </si>
  <si>
    <r>
      <t xml:space="preserve">эстетическая реставрация коронковой части фронтального зуба – полное восстановление анатомической формы с художественным оформлением </t>
    </r>
    <r>
      <rPr>
        <b/>
        <sz val="12"/>
        <rFont val="Times New Roman"/>
        <family val="1"/>
        <charset val="204"/>
      </rPr>
      <t>[NEO Spectra ST]</t>
    </r>
  </si>
  <si>
    <r>
      <t>эстетическая реставрация коронковой части фронтального зуба – полное восстановление анатомической формы с художественным оформлением</t>
    </r>
    <r>
      <rPr>
        <b/>
        <sz val="12"/>
        <rFont val="Times New Roman"/>
        <family val="1"/>
        <charset val="204"/>
      </rPr>
      <t xml:space="preserve"> [Estelite Asteria]</t>
    </r>
  </si>
  <si>
    <t>6.</t>
  </si>
  <si>
    <r>
      <t xml:space="preserve">эстетическая реставрация коронковой части жевательного зуба – полное восстановление анатомической формы с художественным оформлением </t>
    </r>
    <r>
      <rPr>
        <b/>
        <sz val="12"/>
        <rFont val="Times New Roman"/>
        <family val="1"/>
        <charset val="204"/>
      </rPr>
      <t>[NEO Spectra ST]</t>
    </r>
  </si>
  <si>
    <r>
      <t xml:space="preserve">эстетическая реставрация коронковой части жевательного зуба – полное восстановление анатомической формы с художественным оформлением </t>
    </r>
    <r>
      <rPr>
        <b/>
        <sz val="12"/>
        <rFont val="Times New Roman"/>
        <family val="1"/>
        <charset val="204"/>
      </rPr>
      <t>[Estelite Asteria]</t>
    </r>
  </si>
  <si>
    <t>дополнительные мероприятия:</t>
  </si>
  <si>
    <t>наложение матрицы</t>
  </si>
  <si>
    <t>установка межзубных клиньев</t>
  </si>
  <si>
    <t>29.</t>
  </si>
  <si>
    <t>финишная обработка, шлифовка, полировка:</t>
  </si>
  <si>
    <t>финишная обработка, шлифовка, полировка пломбы из СИЦ, композиционного (композитного) материала химического или фотоотверждения</t>
  </si>
  <si>
    <t>финишная обработка, шлифовка, полировка эстетической реставрации из фотоотверждаемого композиционного (композитного) материала</t>
  </si>
  <si>
    <t>скелинг и корневое сглаживание при лечении болезней периодонта (за один зуб):</t>
  </si>
  <si>
    <t>скелинг и корневое сглаживание (один зуб, аппаратный способ)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</si>
</sst>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3" fillId="2" borderId="5" xfId="0" applyNumberFormat="1" applyFont="1" applyFill="1" applyBorder="1" applyAlignment="1">
      <alignment horizontal="center" vertical="top"/>
    </xf>
    <xf numFmtId="0" fontId="3" fillId="2" borderId="6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3" fillId="2" borderId="5" xfId="0" applyFont="1" applyFill="1" applyBorder="1" applyAlignment="1">
      <alignment vertical="top" wrapText="1"/>
    </xf>
    <xf numFmtId="164" fontId="3" fillId="2" borderId="5" xfId="0" applyNumberFormat="1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3" fontId="3" fillId="2" borderId="9" xfId="0" applyNumberFormat="1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164" fontId="3" fillId="2" borderId="9" xfId="0" applyNumberFormat="1" applyFont="1" applyFill="1" applyBorder="1" applyAlignment="1">
      <alignment vertical="top"/>
    </xf>
    <xf numFmtId="0" fontId="3" fillId="2" borderId="9" xfId="0" applyFont="1" applyFill="1" applyBorder="1" applyAlignment="1">
      <alignment vertical="top"/>
    </xf>
    <xf numFmtId="0" fontId="5" fillId="0" borderId="0" xfId="1" applyFont="1" applyAlignment="1" applyProtection="1">
      <alignment horizontal="left" vertical="top"/>
      <protection hidden="1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 applyProtection="1">
      <alignment horizontal="center" vertical="top" wrapText="1"/>
      <protection locked="0"/>
    </xf>
    <xf numFmtId="4" fontId="5" fillId="0" borderId="0" xfId="1" applyNumberFormat="1" applyFont="1" applyAlignment="1" applyProtection="1">
      <alignment vertical="top"/>
      <protection locked="0"/>
    </xf>
  </cellXfs>
  <cellStyles count="2">
    <cellStyle name="Обычный" xfId="0" builtinId="0"/>
    <cellStyle name="Обычный 2" xfId="1" xr:uid="{1A4F1A55-7FB0-470C-B09E-E1930168CB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BF178-7BAE-494E-ABBC-8BAAB52AFA1A}">
  <dimension ref="A2:S119"/>
  <sheetViews>
    <sheetView tabSelected="1" view="pageBreakPreview" zoomScaleNormal="100" zoomScaleSheetLayoutView="100" workbookViewId="0">
      <selection activeCell="A3" sqref="A3:I3"/>
    </sheetView>
  </sheetViews>
  <sheetFormatPr defaultRowHeight="15.75" x14ac:dyDescent="0.25"/>
  <cols>
    <col min="1" max="1" width="10.7109375" style="2" customWidth="1"/>
    <col min="2" max="4" width="4.42578125" style="2" customWidth="1"/>
    <col min="5" max="5" width="74.7109375" style="2" customWidth="1"/>
    <col min="6" max="6" width="13.42578125" style="2" customWidth="1"/>
    <col min="7" max="7" width="15.140625" style="2" customWidth="1"/>
    <col min="8" max="8" width="10.140625" style="2" customWidth="1"/>
    <col min="9" max="9" width="12.7109375" style="2" customWidth="1"/>
    <col min="10" max="10" width="5.85546875" style="2" customWidth="1"/>
    <col min="11" max="13" width="4.140625" style="2" customWidth="1"/>
    <col min="14" max="16" width="0" style="2" hidden="1" customWidth="1"/>
    <col min="17" max="256" width="9.140625" style="2"/>
    <col min="257" max="257" width="10.7109375" style="2" customWidth="1"/>
    <col min="258" max="260" width="4.42578125" style="2" customWidth="1"/>
    <col min="261" max="261" width="74.7109375" style="2" customWidth="1"/>
    <col min="262" max="262" width="13.42578125" style="2" customWidth="1"/>
    <col min="263" max="263" width="15.140625" style="2" customWidth="1"/>
    <col min="264" max="264" width="10.140625" style="2" customWidth="1"/>
    <col min="265" max="265" width="12.7109375" style="2" customWidth="1"/>
    <col min="266" max="266" width="5.85546875" style="2" customWidth="1"/>
    <col min="267" max="269" width="4.140625" style="2" customWidth="1"/>
    <col min="270" max="272" width="0" style="2" hidden="1" customWidth="1"/>
    <col min="273" max="512" width="9.140625" style="2"/>
    <col min="513" max="513" width="10.7109375" style="2" customWidth="1"/>
    <col min="514" max="516" width="4.42578125" style="2" customWidth="1"/>
    <col min="517" max="517" width="74.7109375" style="2" customWidth="1"/>
    <col min="518" max="518" width="13.42578125" style="2" customWidth="1"/>
    <col min="519" max="519" width="15.140625" style="2" customWidth="1"/>
    <col min="520" max="520" width="10.140625" style="2" customWidth="1"/>
    <col min="521" max="521" width="12.7109375" style="2" customWidth="1"/>
    <col min="522" max="522" width="5.85546875" style="2" customWidth="1"/>
    <col min="523" max="525" width="4.140625" style="2" customWidth="1"/>
    <col min="526" max="528" width="0" style="2" hidden="1" customWidth="1"/>
    <col min="529" max="768" width="9.140625" style="2"/>
    <col min="769" max="769" width="10.7109375" style="2" customWidth="1"/>
    <col min="770" max="772" width="4.42578125" style="2" customWidth="1"/>
    <col min="773" max="773" width="74.7109375" style="2" customWidth="1"/>
    <col min="774" max="774" width="13.42578125" style="2" customWidth="1"/>
    <col min="775" max="775" width="15.140625" style="2" customWidth="1"/>
    <col min="776" max="776" width="10.140625" style="2" customWidth="1"/>
    <col min="777" max="777" width="12.7109375" style="2" customWidth="1"/>
    <col min="778" max="778" width="5.85546875" style="2" customWidth="1"/>
    <col min="779" max="781" width="4.140625" style="2" customWidth="1"/>
    <col min="782" max="784" width="0" style="2" hidden="1" customWidth="1"/>
    <col min="785" max="1024" width="9.140625" style="2"/>
    <col min="1025" max="1025" width="10.7109375" style="2" customWidth="1"/>
    <col min="1026" max="1028" width="4.42578125" style="2" customWidth="1"/>
    <col min="1029" max="1029" width="74.7109375" style="2" customWidth="1"/>
    <col min="1030" max="1030" width="13.42578125" style="2" customWidth="1"/>
    <col min="1031" max="1031" width="15.140625" style="2" customWidth="1"/>
    <col min="1032" max="1032" width="10.140625" style="2" customWidth="1"/>
    <col min="1033" max="1033" width="12.7109375" style="2" customWidth="1"/>
    <col min="1034" max="1034" width="5.85546875" style="2" customWidth="1"/>
    <col min="1035" max="1037" width="4.140625" style="2" customWidth="1"/>
    <col min="1038" max="1040" width="0" style="2" hidden="1" customWidth="1"/>
    <col min="1041" max="1280" width="9.140625" style="2"/>
    <col min="1281" max="1281" width="10.7109375" style="2" customWidth="1"/>
    <col min="1282" max="1284" width="4.42578125" style="2" customWidth="1"/>
    <col min="1285" max="1285" width="74.7109375" style="2" customWidth="1"/>
    <col min="1286" max="1286" width="13.42578125" style="2" customWidth="1"/>
    <col min="1287" max="1287" width="15.140625" style="2" customWidth="1"/>
    <col min="1288" max="1288" width="10.140625" style="2" customWidth="1"/>
    <col min="1289" max="1289" width="12.7109375" style="2" customWidth="1"/>
    <col min="1290" max="1290" width="5.85546875" style="2" customWidth="1"/>
    <col min="1291" max="1293" width="4.140625" style="2" customWidth="1"/>
    <col min="1294" max="1296" width="0" style="2" hidden="1" customWidth="1"/>
    <col min="1297" max="1536" width="9.140625" style="2"/>
    <col min="1537" max="1537" width="10.7109375" style="2" customWidth="1"/>
    <col min="1538" max="1540" width="4.42578125" style="2" customWidth="1"/>
    <col min="1541" max="1541" width="74.7109375" style="2" customWidth="1"/>
    <col min="1542" max="1542" width="13.42578125" style="2" customWidth="1"/>
    <col min="1543" max="1543" width="15.140625" style="2" customWidth="1"/>
    <col min="1544" max="1544" width="10.140625" style="2" customWidth="1"/>
    <col min="1545" max="1545" width="12.7109375" style="2" customWidth="1"/>
    <col min="1546" max="1546" width="5.85546875" style="2" customWidth="1"/>
    <col min="1547" max="1549" width="4.140625" style="2" customWidth="1"/>
    <col min="1550" max="1552" width="0" style="2" hidden="1" customWidth="1"/>
    <col min="1553" max="1792" width="9.140625" style="2"/>
    <col min="1793" max="1793" width="10.7109375" style="2" customWidth="1"/>
    <col min="1794" max="1796" width="4.42578125" style="2" customWidth="1"/>
    <col min="1797" max="1797" width="74.7109375" style="2" customWidth="1"/>
    <col min="1798" max="1798" width="13.42578125" style="2" customWidth="1"/>
    <col min="1799" max="1799" width="15.140625" style="2" customWidth="1"/>
    <col min="1800" max="1800" width="10.140625" style="2" customWidth="1"/>
    <col min="1801" max="1801" width="12.7109375" style="2" customWidth="1"/>
    <col min="1802" max="1802" width="5.85546875" style="2" customWidth="1"/>
    <col min="1803" max="1805" width="4.140625" style="2" customWidth="1"/>
    <col min="1806" max="1808" width="0" style="2" hidden="1" customWidth="1"/>
    <col min="1809" max="2048" width="9.140625" style="2"/>
    <col min="2049" max="2049" width="10.7109375" style="2" customWidth="1"/>
    <col min="2050" max="2052" width="4.42578125" style="2" customWidth="1"/>
    <col min="2053" max="2053" width="74.7109375" style="2" customWidth="1"/>
    <col min="2054" max="2054" width="13.42578125" style="2" customWidth="1"/>
    <col min="2055" max="2055" width="15.140625" style="2" customWidth="1"/>
    <col min="2056" max="2056" width="10.140625" style="2" customWidth="1"/>
    <col min="2057" max="2057" width="12.7109375" style="2" customWidth="1"/>
    <col min="2058" max="2058" width="5.85546875" style="2" customWidth="1"/>
    <col min="2059" max="2061" width="4.140625" style="2" customWidth="1"/>
    <col min="2062" max="2064" width="0" style="2" hidden="1" customWidth="1"/>
    <col min="2065" max="2304" width="9.140625" style="2"/>
    <col min="2305" max="2305" width="10.7109375" style="2" customWidth="1"/>
    <col min="2306" max="2308" width="4.42578125" style="2" customWidth="1"/>
    <col min="2309" max="2309" width="74.7109375" style="2" customWidth="1"/>
    <col min="2310" max="2310" width="13.42578125" style="2" customWidth="1"/>
    <col min="2311" max="2311" width="15.140625" style="2" customWidth="1"/>
    <col min="2312" max="2312" width="10.140625" style="2" customWidth="1"/>
    <col min="2313" max="2313" width="12.7109375" style="2" customWidth="1"/>
    <col min="2314" max="2314" width="5.85546875" style="2" customWidth="1"/>
    <col min="2315" max="2317" width="4.140625" style="2" customWidth="1"/>
    <col min="2318" max="2320" width="0" style="2" hidden="1" customWidth="1"/>
    <col min="2321" max="2560" width="9.140625" style="2"/>
    <col min="2561" max="2561" width="10.7109375" style="2" customWidth="1"/>
    <col min="2562" max="2564" width="4.42578125" style="2" customWidth="1"/>
    <col min="2565" max="2565" width="74.7109375" style="2" customWidth="1"/>
    <col min="2566" max="2566" width="13.42578125" style="2" customWidth="1"/>
    <col min="2567" max="2567" width="15.140625" style="2" customWidth="1"/>
    <col min="2568" max="2568" width="10.140625" style="2" customWidth="1"/>
    <col min="2569" max="2569" width="12.7109375" style="2" customWidth="1"/>
    <col min="2570" max="2570" width="5.85546875" style="2" customWidth="1"/>
    <col min="2571" max="2573" width="4.140625" style="2" customWidth="1"/>
    <col min="2574" max="2576" width="0" style="2" hidden="1" customWidth="1"/>
    <col min="2577" max="2816" width="9.140625" style="2"/>
    <col min="2817" max="2817" width="10.7109375" style="2" customWidth="1"/>
    <col min="2818" max="2820" width="4.42578125" style="2" customWidth="1"/>
    <col min="2821" max="2821" width="74.7109375" style="2" customWidth="1"/>
    <col min="2822" max="2822" width="13.42578125" style="2" customWidth="1"/>
    <col min="2823" max="2823" width="15.140625" style="2" customWidth="1"/>
    <col min="2824" max="2824" width="10.140625" style="2" customWidth="1"/>
    <col min="2825" max="2825" width="12.7109375" style="2" customWidth="1"/>
    <col min="2826" max="2826" width="5.85546875" style="2" customWidth="1"/>
    <col min="2827" max="2829" width="4.140625" style="2" customWidth="1"/>
    <col min="2830" max="2832" width="0" style="2" hidden="1" customWidth="1"/>
    <col min="2833" max="3072" width="9.140625" style="2"/>
    <col min="3073" max="3073" width="10.7109375" style="2" customWidth="1"/>
    <col min="3074" max="3076" width="4.42578125" style="2" customWidth="1"/>
    <col min="3077" max="3077" width="74.7109375" style="2" customWidth="1"/>
    <col min="3078" max="3078" width="13.42578125" style="2" customWidth="1"/>
    <col min="3079" max="3079" width="15.140625" style="2" customWidth="1"/>
    <col min="3080" max="3080" width="10.140625" style="2" customWidth="1"/>
    <col min="3081" max="3081" width="12.7109375" style="2" customWidth="1"/>
    <col min="3082" max="3082" width="5.85546875" style="2" customWidth="1"/>
    <col min="3083" max="3085" width="4.140625" style="2" customWidth="1"/>
    <col min="3086" max="3088" width="0" style="2" hidden="1" customWidth="1"/>
    <col min="3089" max="3328" width="9.140625" style="2"/>
    <col min="3329" max="3329" width="10.7109375" style="2" customWidth="1"/>
    <col min="3330" max="3332" width="4.42578125" style="2" customWidth="1"/>
    <col min="3333" max="3333" width="74.7109375" style="2" customWidth="1"/>
    <col min="3334" max="3334" width="13.42578125" style="2" customWidth="1"/>
    <col min="3335" max="3335" width="15.140625" style="2" customWidth="1"/>
    <col min="3336" max="3336" width="10.140625" style="2" customWidth="1"/>
    <col min="3337" max="3337" width="12.7109375" style="2" customWidth="1"/>
    <col min="3338" max="3338" width="5.85546875" style="2" customWidth="1"/>
    <col min="3339" max="3341" width="4.140625" style="2" customWidth="1"/>
    <col min="3342" max="3344" width="0" style="2" hidden="1" customWidth="1"/>
    <col min="3345" max="3584" width="9.140625" style="2"/>
    <col min="3585" max="3585" width="10.7109375" style="2" customWidth="1"/>
    <col min="3586" max="3588" width="4.42578125" style="2" customWidth="1"/>
    <col min="3589" max="3589" width="74.7109375" style="2" customWidth="1"/>
    <col min="3590" max="3590" width="13.42578125" style="2" customWidth="1"/>
    <col min="3591" max="3591" width="15.140625" style="2" customWidth="1"/>
    <col min="3592" max="3592" width="10.140625" style="2" customWidth="1"/>
    <col min="3593" max="3593" width="12.7109375" style="2" customWidth="1"/>
    <col min="3594" max="3594" width="5.85546875" style="2" customWidth="1"/>
    <col min="3595" max="3597" width="4.140625" style="2" customWidth="1"/>
    <col min="3598" max="3600" width="0" style="2" hidden="1" customWidth="1"/>
    <col min="3601" max="3840" width="9.140625" style="2"/>
    <col min="3841" max="3841" width="10.7109375" style="2" customWidth="1"/>
    <col min="3842" max="3844" width="4.42578125" style="2" customWidth="1"/>
    <col min="3845" max="3845" width="74.7109375" style="2" customWidth="1"/>
    <col min="3846" max="3846" width="13.42578125" style="2" customWidth="1"/>
    <col min="3847" max="3847" width="15.140625" style="2" customWidth="1"/>
    <col min="3848" max="3848" width="10.140625" style="2" customWidth="1"/>
    <col min="3849" max="3849" width="12.7109375" style="2" customWidth="1"/>
    <col min="3850" max="3850" width="5.85546875" style="2" customWidth="1"/>
    <col min="3851" max="3853" width="4.140625" style="2" customWidth="1"/>
    <col min="3854" max="3856" width="0" style="2" hidden="1" customWidth="1"/>
    <col min="3857" max="4096" width="9.140625" style="2"/>
    <col min="4097" max="4097" width="10.7109375" style="2" customWidth="1"/>
    <col min="4098" max="4100" width="4.42578125" style="2" customWidth="1"/>
    <col min="4101" max="4101" width="74.7109375" style="2" customWidth="1"/>
    <col min="4102" max="4102" width="13.42578125" style="2" customWidth="1"/>
    <col min="4103" max="4103" width="15.140625" style="2" customWidth="1"/>
    <col min="4104" max="4104" width="10.140625" style="2" customWidth="1"/>
    <col min="4105" max="4105" width="12.7109375" style="2" customWidth="1"/>
    <col min="4106" max="4106" width="5.85546875" style="2" customWidth="1"/>
    <col min="4107" max="4109" width="4.140625" style="2" customWidth="1"/>
    <col min="4110" max="4112" width="0" style="2" hidden="1" customWidth="1"/>
    <col min="4113" max="4352" width="9.140625" style="2"/>
    <col min="4353" max="4353" width="10.7109375" style="2" customWidth="1"/>
    <col min="4354" max="4356" width="4.42578125" style="2" customWidth="1"/>
    <col min="4357" max="4357" width="74.7109375" style="2" customWidth="1"/>
    <col min="4358" max="4358" width="13.42578125" style="2" customWidth="1"/>
    <col min="4359" max="4359" width="15.140625" style="2" customWidth="1"/>
    <col min="4360" max="4360" width="10.140625" style="2" customWidth="1"/>
    <col min="4361" max="4361" width="12.7109375" style="2" customWidth="1"/>
    <col min="4362" max="4362" width="5.85546875" style="2" customWidth="1"/>
    <col min="4363" max="4365" width="4.140625" style="2" customWidth="1"/>
    <col min="4366" max="4368" width="0" style="2" hidden="1" customWidth="1"/>
    <col min="4369" max="4608" width="9.140625" style="2"/>
    <col min="4609" max="4609" width="10.7109375" style="2" customWidth="1"/>
    <col min="4610" max="4612" width="4.42578125" style="2" customWidth="1"/>
    <col min="4613" max="4613" width="74.7109375" style="2" customWidth="1"/>
    <col min="4614" max="4614" width="13.42578125" style="2" customWidth="1"/>
    <col min="4615" max="4615" width="15.140625" style="2" customWidth="1"/>
    <col min="4616" max="4616" width="10.140625" style="2" customWidth="1"/>
    <col min="4617" max="4617" width="12.7109375" style="2" customWidth="1"/>
    <col min="4618" max="4618" width="5.85546875" style="2" customWidth="1"/>
    <col min="4619" max="4621" width="4.140625" style="2" customWidth="1"/>
    <col min="4622" max="4624" width="0" style="2" hidden="1" customWidth="1"/>
    <col min="4625" max="4864" width="9.140625" style="2"/>
    <col min="4865" max="4865" width="10.7109375" style="2" customWidth="1"/>
    <col min="4866" max="4868" width="4.42578125" style="2" customWidth="1"/>
    <col min="4869" max="4869" width="74.7109375" style="2" customWidth="1"/>
    <col min="4870" max="4870" width="13.42578125" style="2" customWidth="1"/>
    <col min="4871" max="4871" width="15.140625" style="2" customWidth="1"/>
    <col min="4872" max="4872" width="10.140625" style="2" customWidth="1"/>
    <col min="4873" max="4873" width="12.7109375" style="2" customWidth="1"/>
    <col min="4874" max="4874" width="5.85546875" style="2" customWidth="1"/>
    <col min="4875" max="4877" width="4.140625" style="2" customWidth="1"/>
    <col min="4878" max="4880" width="0" style="2" hidden="1" customWidth="1"/>
    <col min="4881" max="5120" width="9.140625" style="2"/>
    <col min="5121" max="5121" width="10.7109375" style="2" customWidth="1"/>
    <col min="5122" max="5124" width="4.42578125" style="2" customWidth="1"/>
    <col min="5125" max="5125" width="74.7109375" style="2" customWidth="1"/>
    <col min="5126" max="5126" width="13.42578125" style="2" customWidth="1"/>
    <col min="5127" max="5127" width="15.140625" style="2" customWidth="1"/>
    <col min="5128" max="5128" width="10.140625" style="2" customWidth="1"/>
    <col min="5129" max="5129" width="12.7109375" style="2" customWidth="1"/>
    <col min="5130" max="5130" width="5.85546875" style="2" customWidth="1"/>
    <col min="5131" max="5133" width="4.140625" style="2" customWidth="1"/>
    <col min="5134" max="5136" width="0" style="2" hidden="1" customWidth="1"/>
    <col min="5137" max="5376" width="9.140625" style="2"/>
    <col min="5377" max="5377" width="10.7109375" style="2" customWidth="1"/>
    <col min="5378" max="5380" width="4.42578125" style="2" customWidth="1"/>
    <col min="5381" max="5381" width="74.7109375" style="2" customWidth="1"/>
    <col min="5382" max="5382" width="13.42578125" style="2" customWidth="1"/>
    <col min="5383" max="5383" width="15.140625" style="2" customWidth="1"/>
    <col min="5384" max="5384" width="10.140625" style="2" customWidth="1"/>
    <col min="5385" max="5385" width="12.7109375" style="2" customWidth="1"/>
    <col min="5386" max="5386" width="5.85546875" style="2" customWidth="1"/>
    <col min="5387" max="5389" width="4.140625" style="2" customWidth="1"/>
    <col min="5390" max="5392" width="0" style="2" hidden="1" customWidth="1"/>
    <col min="5393" max="5632" width="9.140625" style="2"/>
    <col min="5633" max="5633" width="10.7109375" style="2" customWidth="1"/>
    <col min="5634" max="5636" width="4.42578125" style="2" customWidth="1"/>
    <col min="5637" max="5637" width="74.7109375" style="2" customWidth="1"/>
    <col min="5638" max="5638" width="13.42578125" style="2" customWidth="1"/>
    <col min="5639" max="5639" width="15.140625" style="2" customWidth="1"/>
    <col min="5640" max="5640" width="10.140625" style="2" customWidth="1"/>
    <col min="5641" max="5641" width="12.7109375" style="2" customWidth="1"/>
    <col min="5642" max="5642" width="5.85546875" style="2" customWidth="1"/>
    <col min="5643" max="5645" width="4.140625" style="2" customWidth="1"/>
    <col min="5646" max="5648" width="0" style="2" hidden="1" customWidth="1"/>
    <col min="5649" max="5888" width="9.140625" style="2"/>
    <col min="5889" max="5889" width="10.7109375" style="2" customWidth="1"/>
    <col min="5890" max="5892" width="4.42578125" style="2" customWidth="1"/>
    <col min="5893" max="5893" width="74.7109375" style="2" customWidth="1"/>
    <col min="5894" max="5894" width="13.42578125" style="2" customWidth="1"/>
    <col min="5895" max="5895" width="15.140625" style="2" customWidth="1"/>
    <col min="5896" max="5896" width="10.140625" style="2" customWidth="1"/>
    <col min="5897" max="5897" width="12.7109375" style="2" customWidth="1"/>
    <col min="5898" max="5898" width="5.85546875" style="2" customWidth="1"/>
    <col min="5899" max="5901" width="4.140625" style="2" customWidth="1"/>
    <col min="5902" max="5904" width="0" style="2" hidden="1" customWidth="1"/>
    <col min="5905" max="6144" width="9.140625" style="2"/>
    <col min="6145" max="6145" width="10.7109375" style="2" customWidth="1"/>
    <col min="6146" max="6148" width="4.42578125" style="2" customWidth="1"/>
    <col min="6149" max="6149" width="74.7109375" style="2" customWidth="1"/>
    <col min="6150" max="6150" width="13.42578125" style="2" customWidth="1"/>
    <col min="6151" max="6151" width="15.140625" style="2" customWidth="1"/>
    <col min="6152" max="6152" width="10.140625" style="2" customWidth="1"/>
    <col min="6153" max="6153" width="12.7109375" style="2" customWidth="1"/>
    <col min="6154" max="6154" width="5.85546875" style="2" customWidth="1"/>
    <col min="6155" max="6157" width="4.140625" style="2" customWidth="1"/>
    <col min="6158" max="6160" width="0" style="2" hidden="1" customWidth="1"/>
    <col min="6161" max="6400" width="9.140625" style="2"/>
    <col min="6401" max="6401" width="10.7109375" style="2" customWidth="1"/>
    <col min="6402" max="6404" width="4.42578125" style="2" customWidth="1"/>
    <col min="6405" max="6405" width="74.7109375" style="2" customWidth="1"/>
    <col min="6406" max="6406" width="13.42578125" style="2" customWidth="1"/>
    <col min="6407" max="6407" width="15.140625" style="2" customWidth="1"/>
    <col min="6408" max="6408" width="10.140625" style="2" customWidth="1"/>
    <col min="6409" max="6409" width="12.7109375" style="2" customWidth="1"/>
    <col min="6410" max="6410" width="5.85546875" style="2" customWidth="1"/>
    <col min="6411" max="6413" width="4.140625" style="2" customWidth="1"/>
    <col min="6414" max="6416" width="0" style="2" hidden="1" customWidth="1"/>
    <col min="6417" max="6656" width="9.140625" style="2"/>
    <col min="6657" max="6657" width="10.7109375" style="2" customWidth="1"/>
    <col min="6658" max="6660" width="4.42578125" style="2" customWidth="1"/>
    <col min="6661" max="6661" width="74.7109375" style="2" customWidth="1"/>
    <col min="6662" max="6662" width="13.42578125" style="2" customWidth="1"/>
    <col min="6663" max="6663" width="15.140625" style="2" customWidth="1"/>
    <col min="6664" max="6664" width="10.140625" style="2" customWidth="1"/>
    <col min="6665" max="6665" width="12.7109375" style="2" customWidth="1"/>
    <col min="6666" max="6666" width="5.85546875" style="2" customWidth="1"/>
    <col min="6667" max="6669" width="4.140625" style="2" customWidth="1"/>
    <col min="6670" max="6672" width="0" style="2" hidden="1" customWidth="1"/>
    <col min="6673" max="6912" width="9.140625" style="2"/>
    <col min="6913" max="6913" width="10.7109375" style="2" customWidth="1"/>
    <col min="6914" max="6916" width="4.42578125" style="2" customWidth="1"/>
    <col min="6917" max="6917" width="74.7109375" style="2" customWidth="1"/>
    <col min="6918" max="6918" width="13.42578125" style="2" customWidth="1"/>
    <col min="6919" max="6919" width="15.140625" style="2" customWidth="1"/>
    <col min="6920" max="6920" width="10.140625" style="2" customWidth="1"/>
    <col min="6921" max="6921" width="12.7109375" style="2" customWidth="1"/>
    <col min="6922" max="6922" width="5.85546875" style="2" customWidth="1"/>
    <col min="6923" max="6925" width="4.140625" style="2" customWidth="1"/>
    <col min="6926" max="6928" width="0" style="2" hidden="1" customWidth="1"/>
    <col min="6929" max="7168" width="9.140625" style="2"/>
    <col min="7169" max="7169" width="10.7109375" style="2" customWidth="1"/>
    <col min="7170" max="7172" width="4.42578125" style="2" customWidth="1"/>
    <col min="7173" max="7173" width="74.7109375" style="2" customWidth="1"/>
    <col min="7174" max="7174" width="13.42578125" style="2" customWidth="1"/>
    <col min="7175" max="7175" width="15.140625" style="2" customWidth="1"/>
    <col min="7176" max="7176" width="10.140625" style="2" customWidth="1"/>
    <col min="7177" max="7177" width="12.7109375" style="2" customWidth="1"/>
    <col min="7178" max="7178" width="5.85546875" style="2" customWidth="1"/>
    <col min="7179" max="7181" width="4.140625" style="2" customWidth="1"/>
    <col min="7182" max="7184" width="0" style="2" hidden="1" customWidth="1"/>
    <col min="7185" max="7424" width="9.140625" style="2"/>
    <col min="7425" max="7425" width="10.7109375" style="2" customWidth="1"/>
    <col min="7426" max="7428" width="4.42578125" style="2" customWidth="1"/>
    <col min="7429" max="7429" width="74.7109375" style="2" customWidth="1"/>
    <col min="7430" max="7430" width="13.42578125" style="2" customWidth="1"/>
    <col min="7431" max="7431" width="15.140625" style="2" customWidth="1"/>
    <col min="7432" max="7432" width="10.140625" style="2" customWidth="1"/>
    <col min="7433" max="7433" width="12.7109375" style="2" customWidth="1"/>
    <col min="7434" max="7434" width="5.85546875" style="2" customWidth="1"/>
    <col min="7435" max="7437" width="4.140625" style="2" customWidth="1"/>
    <col min="7438" max="7440" width="0" style="2" hidden="1" customWidth="1"/>
    <col min="7441" max="7680" width="9.140625" style="2"/>
    <col min="7681" max="7681" width="10.7109375" style="2" customWidth="1"/>
    <col min="7682" max="7684" width="4.42578125" style="2" customWidth="1"/>
    <col min="7685" max="7685" width="74.7109375" style="2" customWidth="1"/>
    <col min="7686" max="7686" width="13.42578125" style="2" customWidth="1"/>
    <col min="7687" max="7687" width="15.140625" style="2" customWidth="1"/>
    <col min="7688" max="7688" width="10.140625" style="2" customWidth="1"/>
    <col min="7689" max="7689" width="12.7109375" style="2" customWidth="1"/>
    <col min="7690" max="7690" width="5.85546875" style="2" customWidth="1"/>
    <col min="7691" max="7693" width="4.140625" style="2" customWidth="1"/>
    <col min="7694" max="7696" width="0" style="2" hidden="1" customWidth="1"/>
    <col min="7697" max="7936" width="9.140625" style="2"/>
    <col min="7937" max="7937" width="10.7109375" style="2" customWidth="1"/>
    <col min="7938" max="7940" width="4.42578125" style="2" customWidth="1"/>
    <col min="7941" max="7941" width="74.7109375" style="2" customWidth="1"/>
    <col min="7942" max="7942" width="13.42578125" style="2" customWidth="1"/>
    <col min="7943" max="7943" width="15.140625" style="2" customWidth="1"/>
    <col min="7944" max="7944" width="10.140625" style="2" customWidth="1"/>
    <col min="7945" max="7945" width="12.7109375" style="2" customWidth="1"/>
    <col min="7946" max="7946" width="5.85546875" style="2" customWidth="1"/>
    <col min="7947" max="7949" width="4.140625" style="2" customWidth="1"/>
    <col min="7950" max="7952" width="0" style="2" hidden="1" customWidth="1"/>
    <col min="7953" max="8192" width="9.140625" style="2"/>
    <col min="8193" max="8193" width="10.7109375" style="2" customWidth="1"/>
    <col min="8194" max="8196" width="4.42578125" style="2" customWidth="1"/>
    <col min="8197" max="8197" width="74.7109375" style="2" customWidth="1"/>
    <col min="8198" max="8198" width="13.42578125" style="2" customWidth="1"/>
    <col min="8199" max="8199" width="15.140625" style="2" customWidth="1"/>
    <col min="8200" max="8200" width="10.140625" style="2" customWidth="1"/>
    <col min="8201" max="8201" width="12.7109375" style="2" customWidth="1"/>
    <col min="8202" max="8202" width="5.85546875" style="2" customWidth="1"/>
    <col min="8203" max="8205" width="4.140625" style="2" customWidth="1"/>
    <col min="8206" max="8208" width="0" style="2" hidden="1" customWidth="1"/>
    <col min="8209" max="8448" width="9.140625" style="2"/>
    <col min="8449" max="8449" width="10.7109375" style="2" customWidth="1"/>
    <col min="8450" max="8452" width="4.42578125" style="2" customWidth="1"/>
    <col min="8453" max="8453" width="74.7109375" style="2" customWidth="1"/>
    <col min="8454" max="8454" width="13.42578125" style="2" customWidth="1"/>
    <col min="8455" max="8455" width="15.140625" style="2" customWidth="1"/>
    <col min="8456" max="8456" width="10.140625" style="2" customWidth="1"/>
    <col min="8457" max="8457" width="12.7109375" style="2" customWidth="1"/>
    <col min="8458" max="8458" width="5.85546875" style="2" customWidth="1"/>
    <col min="8459" max="8461" width="4.140625" style="2" customWidth="1"/>
    <col min="8462" max="8464" width="0" style="2" hidden="1" customWidth="1"/>
    <col min="8465" max="8704" width="9.140625" style="2"/>
    <col min="8705" max="8705" width="10.7109375" style="2" customWidth="1"/>
    <col min="8706" max="8708" width="4.42578125" style="2" customWidth="1"/>
    <col min="8709" max="8709" width="74.7109375" style="2" customWidth="1"/>
    <col min="8710" max="8710" width="13.42578125" style="2" customWidth="1"/>
    <col min="8711" max="8711" width="15.140625" style="2" customWidth="1"/>
    <col min="8712" max="8712" width="10.140625" style="2" customWidth="1"/>
    <col min="8713" max="8713" width="12.7109375" style="2" customWidth="1"/>
    <col min="8714" max="8714" width="5.85546875" style="2" customWidth="1"/>
    <col min="8715" max="8717" width="4.140625" style="2" customWidth="1"/>
    <col min="8718" max="8720" width="0" style="2" hidden="1" customWidth="1"/>
    <col min="8721" max="8960" width="9.140625" style="2"/>
    <col min="8961" max="8961" width="10.7109375" style="2" customWidth="1"/>
    <col min="8962" max="8964" width="4.42578125" style="2" customWidth="1"/>
    <col min="8965" max="8965" width="74.7109375" style="2" customWidth="1"/>
    <col min="8966" max="8966" width="13.42578125" style="2" customWidth="1"/>
    <col min="8967" max="8967" width="15.140625" style="2" customWidth="1"/>
    <col min="8968" max="8968" width="10.140625" style="2" customWidth="1"/>
    <col min="8969" max="8969" width="12.7109375" style="2" customWidth="1"/>
    <col min="8970" max="8970" width="5.85546875" style="2" customWidth="1"/>
    <col min="8971" max="8973" width="4.140625" style="2" customWidth="1"/>
    <col min="8974" max="8976" width="0" style="2" hidden="1" customWidth="1"/>
    <col min="8977" max="9216" width="9.140625" style="2"/>
    <col min="9217" max="9217" width="10.7109375" style="2" customWidth="1"/>
    <col min="9218" max="9220" width="4.42578125" style="2" customWidth="1"/>
    <col min="9221" max="9221" width="74.7109375" style="2" customWidth="1"/>
    <col min="9222" max="9222" width="13.42578125" style="2" customWidth="1"/>
    <col min="9223" max="9223" width="15.140625" style="2" customWidth="1"/>
    <col min="9224" max="9224" width="10.140625" style="2" customWidth="1"/>
    <col min="9225" max="9225" width="12.7109375" style="2" customWidth="1"/>
    <col min="9226" max="9226" width="5.85546875" style="2" customWidth="1"/>
    <col min="9227" max="9229" width="4.140625" style="2" customWidth="1"/>
    <col min="9230" max="9232" width="0" style="2" hidden="1" customWidth="1"/>
    <col min="9233" max="9472" width="9.140625" style="2"/>
    <col min="9473" max="9473" width="10.7109375" style="2" customWidth="1"/>
    <col min="9474" max="9476" width="4.42578125" style="2" customWidth="1"/>
    <col min="9477" max="9477" width="74.7109375" style="2" customWidth="1"/>
    <col min="9478" max="9478" width="13.42578125" style="2" customWidth="1"/>
    <col min="9479" max="9479" width="15.140625" style="2" customWidth="1"/>
    <col min="9480" max="9480" width="10.140625" style="2" customWidth="1"/>
    <col min="9481" max="9481" width="12.7109375" style="2" customWidth="1"/>
    <col min="9482" max="9482" width="5.85546875" style="2" customWidth="1"/>
    <col min="9483" max="9485" width="4.140625" style="2" customWidth="1"/>
    <col min="9486" max="9488" width="0" style="2" hidden="1" customWidth="1"/>
    <col min="9489" max="9728" width="9.140625" style="2"/>
    <col min="9729" max="9729" width="10.7109375" style="2" customWidth="1"/>
    <col min="9730" max="9732" width="4.42578125" style="2" customWidth="1"/>
    <col min="9733" max="9733" width="74.7109375" style="2" customWidth="1"/>
    <col min="9734" max="9734" width="13.42578125" style="2" customWidth="1"/>
    <col min="9735" max="9735" width="15.140625" style="2" customWidth="1"/>
    <col min="9736" max="9736" width="10.140625" style="2" customWidth="1"/>
    <col min="9737" max="9737" width="12.7109375" style="2" customWidth="1"/>
    <col min="9738" max="9738" width="5.85546875" style="2" customWidth="1"/>
    <col min="9739" max="9741" width="4.140625" style="2" customWidth="1"/>
    <col min="9742" max="9744" width="0" style="2" hidden="1" customWidth="1"/>
    <col min="9745" max="9984" width="9.140625" style="2"/>
    <col min="9985" max="9985" width="10.7109375" style="2" customWidth="1"/>
    <col min="9986" max="9988" width="4.42578125" style="2" customWidth="1"/>
    <col min="9989" max="9989" width="74.7109375" style="2" customWidth="1"/>
    <col min="9990" max="9990" width="13.42578125" style="2" customWidth="1"/>
    <col min="9991" max="9991" width="15.140625" style="2" customWidth="1"/>
    <col min="9992" max="9992" width="10.140625" style="2" customWidth="1"/>
    <col min="9993" max="9993" width="12.7109375" style="2" customWidth="1"/>
    <col min="9994" max="9994" width="5.85546875" style="2" customWidth="1"/>
    <col min="9995" max="9997" width="4.140625" style="2" customWidth="1"/>
    <col min="9998" max="10000" width="0" style="2" hidden="1" customWidth="1"/>
    <col min="10001" max="10240" width="9.140625" style="2"/>
    <col min="10241" max="10241" width="10.7109375" style="2" customWidth="1"/>
    <col min="10242" max="10244" width="4.42578125" style="2" customWidth="1"/>
    <col min="10245" max="10245" width="74.7109375" style="2" customWidth="1"/>
    <col min="10246" max="10246" width="13.42578125" style="2" customWidth="1"/>
    <col min="10247" max="10247" width="15.140625" style="2" customWidth="1"/>
    <col min="10248" max="10248" width="10.140625" style="2" customWidth="1"/>
    <col min="10249" max="10249" width="12.7109375" style="2" customWidth="1"/>
    <col min="10250" max="10250" width="5.85546875" style="2" customWidth="1"/>
    <col min="10251" max="10253" width="4.140625" style="2" customWidth="1"/>
    <col min="10254" max="10256" width="0" style="2" hidden="1" customWidth="1"/>
    <col min="10257" max="10496" width="9.140625" style="2"/>
    <col min="10497" max="10497" width="10.7109375" style="2" customWidth="1"/>
    <col min="10498" max="10500" width="4.42578125" style="2" customWidth="1"/>
    <col min="10501" max="10501" width="74.7109375" style="2" customWidth="1"/>
    <col min="10502" max="10502" width="13.42578125" style="2" customWidth="1"/>
    <col min="10503" max="10503" width="15.140625" style="2" customWidth="1"/>
    <col min="10504" max="10504" width="10.140625" style="2" customWidth="1"/>
    <col min="10505" max="10505" width="12.7109375" style="2" customWidth="1"/>
    <col min="10506" max="10506" width="5.85546875" style="2" customWidth="1"/>
    <col min="10507" max="10509" width="4.140625" style="2" customWidth="1"/>
    <col min="10510" max="10512" width="0" style="2" hidden="1" customWidth="1"/>
    <col min="10513" max="10752" width="9.140625" style="2"/>
    <col min="10753" max="10753" width="10.7109375" style="2" customWidth="1"/>
    <col min="10754" max="10756" width="4.42578125" style="2" customWidth="1"/>
    <col min="10757" max="10757" width="74.7109375" style="2" customWidth="1"/>
    <col min="10758" max="10758" width="13.42578125" style="2" customWidth="1"/>
    <col min="10759" max="10759" width="15.140625" style="2" customWidth="1"/>
    <col min="10760" max="10760" width="10.140625" style="2" customWidth="1"/>
    <col min="10761" max="10761" width="12.7109375" style="2" customWidth="1"/>
    <col min="10762" max="10762" width="5.85546875" style="2" customWidth="1"/>
    <col min="10763" max="10765" width="4.140625" style="2" customWidth="1"/>
    <col min="10766" max="10768" width="0" style="2" hidden="1" customWidth="1"/>
    <col min="10769" max="11008" width="9.140625" style="2"/>
    <col min="11009" max="11009" width="10.7109375" style="2" customWidth="1"/>
    <col min="11010" max="11012" width="4.42578125" style="2" customWidth="1"/>
    <col min="11013" max="11013" width="74.7109375" style="2" customWidth="1"/>
    <col min="11014" max="11014" width="13.42578125" style="2" customWidth="1"/>
    <col min="11015" max="11015" width="15.140625" style="2" customWidth="1"/>
    <col min="11016" max="11016" width="10.140625" style="2" customWidth="1"/>
    <col min="11017" max="11017" width="12.7109375" style="2" customWidth="1"/>
    <col min="11018" max="11018" width="5.85546875" style="2" customWidth="1"/>
    <col min="11019" max="11021" width="4.140625" style="2" customWidth="1"/>
    <col min="11022" max="11024" width="0" style="2" hidden="1" customWidth="1"/>
    <col min="11025" max="11264" width="9.140625" style="2"/>
    <col min="11265" max="11265" width="10.7109375" style="2" customWidth="1"/>
    <col min="11266" max="11268" width="4.42578125" style="2" customWidth="1"/>
    <col min="11269" max="11269" width="74.7109375" style="2" customWidth="1"/>
    <col min="11270" max="11270" width="13.42578125" style="2" customWidth="1"/>
    <col min="11271" max="11271" width="15.140625" style="2" customWidth="1"/>
    <col min="11272" max="11272" width="10.140625" style="2" customWidth="1"/>
    <col min="11273" max="11273" width="12.7109375" style="2" customWidth="1"/>
    <col min="11274" max="11274" width="5.85546875" style="2" customWidth="1"/>
    <col min="11275" max="11277" width="4.140625" style="2" customWidth="1"/>
    <col min="11278" max="11280" width="0" style="2" hidden="1" customWidth="1"/>
    <col min="11281" max="11520" width="9.140625" style="2"/>
    <col min="11521" max="11521" width="10.7109375" style="2" customWidth="1"/>
    <col min="11522" max="11524" width="4.42578125" style="2" customWidth="1"/>
    <col min="11525" max="11525" width="74.7109375" style="2" customWidth="1"/>
    <col min="11526" max="11526" width="13.42578125" style="2" customWidth="1"/>
    <col min="11527" max="11527" width="15.140625" style="2" customWidth="1"/>
    <col min="11528" max="11528" width="10.140625" style="2" customWidth="1"/>
    <col min="11529" max="11529" width="12.7109375" style="2" customWidth="1"/>
    <col min="11530" max="11530" width="5.85546875" style="2" customWidth="1"/>
    <col min="11531" max="11533" width="4.140625" style="2" customWidth="1"/>
    <col min="11534" max="11536" width="0" style="2" hidden="1" customWidth="1"/>
    <col min="11537" max="11776" width="9.140625" style="2"/>
    <col min="11777" max="11777" width="10.7109375" style="2" customWidth="1"/>
    <col min="11778" max="11780" width="4.42578125" style="2" customWidth="1"/>
    <col min="11781" max="11781" width="74.7109375" style="2" customWidth="1"/>
    <col min="11782" max="11782" width="13.42578125" style="2" customWidth="1"/>
    <col min="11783" max="11783" width="15.140625" style="2" customWidth="1"/>
    <col min="11784" max="11784" width="10.140625" style="2" customWidth="1"/>
    <col min="11785" max="11785" width="12.7109375" style="2" customWidth="1"/>
    <col min="11786" max="11786" width="5.85546875" style="2" customWidth="1"/>
    <col min="11787" max="11789" width="4.140625" style="2" customWidth="1"/>
    <col min="11790" max="11792" width="0" style="2" hidden="1" customWidth="1"/>
    <col min="11793" max="12032" width="9.140625" style="2"/>
    <col min="12033" max="12033" width="10.7109375" style="2" customWidth="1"/>
    <col min="12034" max="12036" width="4.42578125" style="2" customWidth="1"/>
    <col min="12037" max="12037" width="74.7109375" style="2" customWidth="1"/>
    <col min="12038" max="12038" width="13.42578125" style="2" customWidth="1"/>
    <col min="12039" max="12039" width="15.140625" style="2" customWidth="1"/>
    <col min="12040" max="12040" width="10.140625" style="2" customWidth="1"/>
    <col min="12041" max="12041" width="12.7109375" style="2" customWidth="1"/>
    <col min="12042" max="12042" width="5.85546875" style="2" customWidth="1"/>
    <col min="12043" max="12045" width="4.140625" style="2" customWidth="1"/>
    <col min="12046" max="12048" width="0" style="2" hidden="1" customWidth="1"/>
    <col min="12049" max="12288" width="9.140625" style="2"/>
    <col min="12289" max="12289" width="10.7109375" style="2" customWidth="1"/>
    <col min="12290" max="12292" width="4.42578125" style="2" customWidth="1"/>
    <col min="12293" max="12293" width="74.7109375" style="2" customWidth="1"/>
    <col min="12294" max="12294" width="13.42578125" style="2" customWidth="1"/>
    <col min="12295" max="12295" width="15.140625" style="2" customWidth="1"/>
    <col min="12296" max="12296" width="10.140625" style="2" customWidth="1"/>
    <col min="12297" max="12297" width="12.7109375" style="2" customWidth="1"/>
    <col min="12298" max="12298" width="5.85546875" style="2" customWidth="1"/>
    <col min="12299" max="12301" width="4.140625" style="2" customWidth="1"/>
    <col min="12302" max="12304" width="0" style="2" hidden="1" customWidth="1"/>
    <col min="12305" max="12544" width="9.140625" style="2"/>
    <col min="12545" max="12545" width="10.7109375" style="2" customWidth="1"/>
    <col min="12546" max="12548" width="4.42578125" style="2" customWidth="1"/>
    <col min="12549" max="12549" width="74.7109375" style="2" customWidth="1"/>
    <col min="12550" max="12550" width="13.42578125" style="2" customWidth="1"/>
    <col min="12551" max="12551" width="15.140625" style="2" customWidth="1"/>
    <col min="12552" max="12552" width="10.140625" style="2" customWidth="1"/>
    <col min="12553" max="12553" width="12.7109375" style="2" customWidth="1"/>
    <col min="12554" max="12554" width="5.85546875" style="2" customWidth="1"/>
    <col min="12555" max="12557" width="4.140625" style="2" customWidth="1"/>
    <col min="12558" max="12560" width="0" style="2" hidden="1" customWidth="1"/>
    <col min="12561" max="12800" width="9.140625" style="2"/>
    <col min="12801" max="12801" width="10.7109375" style="2" customWidth="1"/>
    <col min="12802" max="12804" width="4.42578125" style="2" customWidth="1"/>
    <col min="12805" max="12805" width="74.7109375" style="2" customWidth="1"/>
    <col min="12806" max="12806" width="13.42578125" style="2" customWidth="1"/>
    <col min="12807" max="12807" width="15.140625" style="2" customWidth="1"/>
    <col min="12808" max="12808" width="10.140625" style="2" customWidth="1"/>
    <col min="12809" max="12809" width="12.7109375" style="2" customWidth="1"/>
    <col min="12810" max="12810" width="5.85546875" style="2" customWidth="1"/>
    <col min="12811" max="12813" width="4.140625" style="2" customWidth="1"/>
    <col min="12814" max="12816" width="0" style="2" hidden="1" customWidth="1"/>
    <col min="12817" max="13056" width="9.140625" style="2"/>
    <col min="13057" max="13057" width="10.7109375" style="2" customWidth="1"/>
    <col min="13058" max="13060" width="4.42578125" style="2" customWidth="1"/>
    <col min="13061" max="13061" width="74.7109375" style="2" customWidth="1"/>
    <col min="13062" max="13062" width="13.42578125" style="2" customWidth="1"/>
    <col min="13063" max="13063" width="15.140625" style="2" customWidth="1"/>
    <col min="13064" max="13064" width="10.140625" style="2" customWidth="1"/>
    <col min="13065" max="13065" width="12.7109375" style="2" customWidth="1"/>
    <col min="13066" max="13066" width="5.85546875" style="2" customWidth="1"/>
    <col min="13067" max="13069" width="4.140625" style="2" customWidth="1"/>
    <col min="13070" max="13072" width="0" style="2" hidden="1" customWidth="1"/>
    <col min="13073" max="13312" width="9.140625" style="2"/>
    <col min="13313" max="13313" width="10.7109375" style="2" customWidth="1"/>
    <col min="13314" max="13316" width="4.42578125" style="2" customWidth="1"/>
    <col min="13317" max="13317" width="74.7109375" style="2" customWidth="1"/>
    <col min="13318" max="13318" width="13.42578125" style="2" customWidth="1"/>
    <col min="13319" max="13319" width="15.140625" style="2" customWidth="1"/>
    <col min="13320" max="13320" width="10.140625" style="2" customWidth="1"/>
    <col min="13321" max="13321" width="12.7109375" style="2" customWidth="1"/>
    <col min="13322" max="13322" width="5.85546875" style="2" customWidth="1"/>
    <col min="13323" max="13325" width="4.140625" style="2" customWidth="1"/>
    <col min="13326" max="13328" width="0" style="2" hidden="1" customWidth="1"/>
    <col min="13329" max="13568" width="9.140625" style="2"/>
    <col min="13569" max="13569" width="10.7109375" style="2" customWidth="1"/>
    <col min="13570" max="13572" width="4.42578125" style="2" customWidth="1"/>
    <col min="13573" max="13573" width="74.7109375" style="2" customWidth="1"/>
    <col min="13574" max="13574" width="13.42578125" style="2" customWidth="1"/>
    <col min="13575" max="13575" width="15.140625" style="2" customWidth="1"/>
    <col min="13576" max="13576" width="10.140625" style="2" customWidth="1"/>
    <col min="13577" max="13577" width="12.7109375" style="2" customWidth="1"/>
    <col min="13578" max="13578" width="5.85546875" style="2" customWidth="1"/>
    <col min="13579" max="13581" width="4.140625" style="2" customWidth="1"/>
    <col min="13582" max="13584" width="0" style="2" hidden="1" customWidth="1"/>
    <col min="13585" max="13824" width="9.140625" style="2"/>
    <col min="13825" max="13825" width="10.7109375" style="2" customWidth="1"/>
    <col min="13826" max="13828" width="4.42578125" style="2" customWidth="1"/>
    <col min="13829" max="13829" width="74.7109375" style="2" customWidth="1"/>
    <col min="13830" max="13830" width="13.42578125" style="2" customWidth="1"/>
    <col min="13831" max="13831" width="15.140625" style="2" customWidth="1"/>
    <col min="13832" max="13832" width="10.140625" style="2" customWidth="1"/>
    <col min="13833" max="13833" width="12.7109375" style="2" customWidth="1"/>
    <col min="13834" max="13834" width="5.85546875" style="2" customWidth="1"/>
    <col min="13835" max="13837" width="4.140625" style="2" customWidth="1"/>
    <col min="13838" max="13840" width="0" style="2" hidden="1" customWidth="1"/>
    <col min="13841" max="14080" width="9.140625" style="2"/>
    <col min="14081" max="14081" width="10.7109375" style="2" customWidth="1"/>
    <col min="14082" max="14084" width="4.42578125" style="2" customWidth="1"/>
    <col min="14085" max="14085" width="74.7109375" style="2" customWidth="1"/>
    <col min="14086" max="14086" width="13.42578125" style="2" customWidth="1"/>
    <col min="14087" max="14087" width="15.140625" style="2" customWidth="1"/>
    <col min="14088" max="14088" width="10.140625" style="2" customWidth="1"/>
    <col min="14089" max="14089" width="12.7109375" style="2" customWidth="1"/>
    <col min="14090" max="14090" width="5.85546875" style="2" customWidth="1"/>
    <col min="14091" max="14093" width="4.140625" style="2" customWidth="1"/>
    <col min="14094" max="14096" width="0" style="2" hidden="1" customWidth="1"/>
    <col min="14097" max="14336" width="9.140625" style="2"/>
    <col min="14337" max="14337" width="10.7109375" style="2" customWidth="1"/>
    <col min="14338" max="14340" width="4.42578125" style="2" customWidth="1"/>
    <col min="14341" max="14341" width="74.7109375" style="2" customWidth="1"/>
    <col min="14342" max="14342" width="13.42578125" style="2" customWidth="1"/>
    <col min="14343" max="14343" width="15.140625" style="2" customWidth="1"/>
    <col min="14344" max="14344" width="10.140625" style="2" customWidth="1"/>
    <col min="14345" max="14345" width="12.7109375" style="2" customWidth="1"/>
    <col min="14346" max="14346" width="5.85546875" style="2" customWidth="1"/>
    <col min="14347" max="14349" width="4.140625" style="2" customWidth="1"/>
    <col min="14350" max="14352" width="0" style="2" hidden="1" customWidth="1"/>
    <col min="14353" max="14592" width="9.140625" style="2"/>
    <col min="14593" max="14593" width="10.7109375" style="2" customWidth="1"/>
    <col min="14594" max="14596" width="4.42578125" style="2" customWidth="1"/>
    <col min="14597" max="14597" width="74.7109375" style="2" customWidth="1"/>
    <col min="14598" max="14598" width="13.42578125" style="2" customWidth="1"/>
    <col min="14599" max="14599" width="15.140625" style="2" customWidth="1"/>
    <col min="14600" max="14600" width="10.140625" style="2" customWidth="1"/>
    <col min="14601" max="14601" width="12.7109375" style="2" customWidth="1"/>
    <col min="14602" max="14602" width="5.85546875" style="2" customWidth="1"/>
    <col min="14603" max="14605" width="4.140625" style="2" customWidth="1"/>
    <col min="14606" max="14608" width="0" style="2" hidden="1" customWidth="1"/>
    <col min="14609" max="14848" width="9.140625" style="2"/>
    <col min="14849" max="14849" width="10.7109375" style="2" customWidth="1"/>
    <col min="14850" max="14852" width="4.42578125" style="2" customWidth="1"/>
    <col min="14853" max="14853" width="74.7109375" style="2" customWidth="1"/>
    <col min="14854" max="14854" width="13.42578125" style="2" customWidth="1"/>
    <col min="14855" max="14855" width="15.140625" style="2" customWidth="1"/>
    <col min="14856" max="14856" width="10.140625" style="2" customWidth="1"/>
    <col min="14857" max="14857" width="12.7109375" style="2" customWidth="1"/>
    <col min="14858" max="14858" width="5.85546875" style="2" customWidth="1"/>
    <col min="14859" max="14861" width="4.140625" style="2" customWidth="1"/>
    <col min="14862" max="14864" width="0" style="2" hidden="1" customWidth="1"/>
    <col min="14865" max="15104" width="9.140625" style="2"/>
    <col min="15105" max="15105" width="10.7109375" style="2" customWidth="1"/>
    <col min="15106" max="15108" width="4.42578125" style="2" customWidth="1"/>
    <col min="15109" max="15109" width="74.7109375" style="2" customWidth="1"/>
    <col min="15110" max="15110" width="13.42578125" style="2" customWidth="1"/>
    <col min="15111" max="15111" width="15.140625" style="2" customWidth="1"/>
    <col min="15112" max="15112" width="10.140625" style="2" customWidth="1"/>
    <col min="15113" max="15113" width="12.7109375" style="2" customWidth="1"/>
    <col min="15114" max="15114" width="5.85546875" style="2" customWidth="1"/>
    <col min="15115" max="15117" width="4.140625" style="2" customWidth="1"/>
    <col min="15118" max="15120" width="0" style="2" hidden="1" customWidth="1"/>
    <col min="15121" max="15360" width="9.140625" style="2"/>
    <col min="15361" max="15361" width="10.7109375" style="2" customWidth="1"/>
    <col min="15362" max="15364" width="4.42578125" style="2" customWidth="1"/>
    <col min="15365" max="15365" width="74.7109375" style="2" customWidth="1"/>
    <col min="15366" max="15366" width="13.42578125" style="2" customWidth="1"/>
    <col min="15367" max="15367" width="15.140625" style="2" customWidth="1"/>
    <col min="15368" max="15368" width="10.140625" style="2" customWidth="1"/>
    <col min="15369" max="15369" width="12.7109375" style="2" customWidth="1"/>
    <col min="15370" max="15370" width="5.85546875" style="2" customWidth="1"/>
    <col min="15371" max="15373" width="4.140625" style="2" customWidth="1"/>
    <col min="15374" max="15376" width="0" style="2" hidden="1" customWidth="1"/>
    <col min="15377" max="15616" width="9.140625" style="2"/>
    <col min="15617" max="15617" width="10.7109375" style="2" customWidth="1"/>
    <col min="15618" max="15620" width="4.42578125" style="2" customWidth="1"/>
    <col min="15621" max="15621" width="74.7109375" style="2" customWidth="1"/>
    <col min="15622" max="15622" width="13.42578125" style="2" customWidth="1"/>
    <col min="15623" max="15623" width="15.140625" style="2" customWidth="1"/>
    <col min="15624" max="15624" width="10.140625" style="2" customWidth="1"/>
    <col min="15625" max="15625" width="12.7109375" style="2" customWidth="1"/>
    <col min="15626" max="15626" width="5.85546875" style="2" customWidth="1"/>
    <col min="15627" max="15629" width="4.140625" style="2" customWidth="1"/>
    <col min="15630" max="15632" width="0" style="2" hidden="1" customWidth="1"/>
    <col min="15633" max="15872" width="9.140625" style="2"/>
    <col min="15873" max="15873" width="10.7109375" style="2" customWidth="1"/>
    <col min="15874" max="15876" width="4.42578125" style="2" customWidth="1"/>
    <col min="15877" max="15877" width="74.7109375" style="2" customWidth="1"/>
    <col min="15878" max="15878" width="13.42578125" style="2" customWidth="1"/>
    <col min="15879" max="15879" width="15.140625" style="2" customWidth="1"/>
    <col min="15880" max="15880" width="10.140625" style="2" customWidth="1"/>
    <col min="15881" max="15881" width="12.7109375" style="2" customWidth="1"/>
    <col min="15882" max="15882" width="5.85546875" style="2" customWidth="1"/>
    <col min="15883" max="15885" width="4.140625" style="2" customWidth="1"/>
    <col min="15886" max="15888" width="0" style="2" hidden="1" customWidth="1"/>
    <col min="15889" max="16128" width="9.140625" style="2"/>
    <col min="16129" max="16129" width="10.7109375" style="2" customWidth="1"/>
    <col min="16130" max="16132" width="4.42578125" style="2" customWidth="1"/>
    <col min="16133" max="16133" width="74.7109375" style="2" customWidth="1"/>
    <col min="16134" max="16134" width="13.42578125" style="2" customWidth="1"/>
    <col min="16135" max="16135" width="15.140625" style="2" customWidth="1"/>
    <col min="16136" max="16136" width="10.140625" style="2" customWidth="1"/>
    <col min="16137" max="16137" width="12.7109375" style="2" customWidth="1"/>
    <col min="16138" max="16138" width="5.85546875" style="2" customWidth="1"/>
    <col min="16139" max="16141" width="4.140625" style="2" customWidth="1"/>
    <col min="16142" max="16144" width="0" style="2" hidden="1" customWidth="1"/>
    <col min="16145" max="16384" width="9.140625" style="2"/>
  </cols>
  <sheetData>
    <row r="2" spans="1:19" x14ac:dyDescent="0.2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9" x14ac:dyDescent="0.25">
      <c r="A3" s="1" t="s">
        <v>1</v>
      </c>
      <c r="B3" s="1"/>
      <c r="C3" s="1"/>
      <c r="D3" s="1"/>
      <c r="E3" s="1"/>
      <c r="F3" s="1"/>
      <c r="G3" s="1"/>
      <c r="H3" s="1"/>
      <c r="I3" s="1"/>
    </row>
    <row r="4" spans="1:19" x14ac:dyDescent="0.25">
      <c r="A4" s="1" t="s">
        <v>2</v>
      </c>
      <c r="B4" s="1"/>
      <c r="C4" s="1"/>
      <c r="D4" s="1"/>
      <c r="E4" s="1"/>
      <c r="F4" s="1"/>
      <c r="G4" s="1"/>
      <c r="H4" s="1"/>
      <c r="I4" s="1"/>
    </row>
    <row r="5" spans="1:19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4"/>
    </row>
    <row r="6" spans="1:19" ht="16.5" thickBot="1" x14ac:dyDescent="0.3"/>
    <row r="7" spans="1:19" ht="66" customHeight="1" thickBot="1" x14ac:dyDescent="0.3">
      <c r="A7" s="5" t="s">
        <v>4</v>
      </c>
      <c r="B7" s="6" t="s">
        <v>5</v>
      </c>
      <c r="C7" s="7"/>
      <c r="D7" s="8"/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</row>
    <row r="8" spans="1:19" ht="16.5" thickBot="1" x14ac:dyDescent="0.3">
      <c r="A8" s="9">
        <v>1</v>
      </c>
      <c r="B8" s="10">
        <v>2</v>
      </c>
      <c r="C8" s="10"/>
      <c r="D8" s="10"/>
      <c r="E8" s="9">
        <v>3</v>
      </c>
      <c r="F8" s="9">
        <v>4</v>
      </c>
      <c r="G8" s="9">
        <v>5</v>
      </c>
      <c r="H8" s="9">
        <v>6</v>
      </c>
      <c r="I8" s="9">
        <v>7</v>
      </c>
    </row>
    <row r="9" spans="1:19" s="18" customFormat="1" ht="33.75" customHeight="1" x14ac:dyDescent="0.25">
      <c r="A9" s="11"/>
      <c r="B9" s="12" t="s">
        <v>11</v>
      </c>
      <c r="C9" s="13" t="s">
        <v>12</v>
      </c>
      <c r="D9" s="14" t="s">
        <v>12</v>
      </c>
      <c r="E9" s="15" t="s">
        <v>13</v>
      </c>
      <c r="F9" s="16"/>
      <c r="G9" s="17"/>
      <c r="H9" s="17"/>
      <c r="I9" s="17"/>
    </row>
    <row r="10" spans="1:19" s="18" customFormat="1" ht="15.75" customHeight="1" x14ac:dyDescent="0.25">
      <c r="A10" s="19"/>
      <c r="B10" s="20" t="s">
        <v>11</v>
      </c>
      <c r="C10" s="21" t="s">
        <v>11</v>
      </c>
      <c r="D10" s="22" t="s">
        <v>12</v>
      </c>
      <c r="E10" s="23" t="s">
        <v>14</v>
      </c>
      <c r="F10" s="24"/>
      <c r="G10" s="25"/>
      <c r="H10" s="25"/>
      <c r="I10" s="25"/>
    </row>
    <row r="11" spans="1:19" s="18" customFormat="1" ht="15.75" customHeight="1" x14ac:dyDescent="0.25">
      <c r="A11" s="19">
        <v>24001</v>
      </c>
      <c r="B11" s="20" t="s">
        <v>11</v>
      </c>
      <c r="C11" s="21" t="s">
        <v>11</v>
      </c>
      <c r="D11" s="22" t="s">
        <v>11</v>
      </c>
      <c r="E11" s="23" t="s">
        <v>15</v>
      </c>
      <c r="F11" s="24">
        <v>64.19</v>
      </c>
      <c r="G11" s="24">
        <v>1.98</v>
      </c>
      <c r="H11" s="24">
        <v>0</v>
      </c>
      <c r="I11" s="24">
        <f>SUM(F11:G11)</f>
        <v>66.17</v>
      </c>
      <c r="K11" s="26"/>
      <c r="L11" s="26"/>
      <c r="M11" s="26"/>
      <c r="N11" s="26"/>
      <c r="O11" s="26"/>
      <c r="P11" s="27"/>
      <c r="Q11" s="28"/>
      <c r="R11" s="29"/>
      <c r="S11" s="30"/>
    </row>
    <row r="12" spans="1:19" s="18" customFormat="1" ht="15.75" customHeight="1" x14ac:dyDescent="0.25">
      <c r="A12" s="19">
        <v>24002</v>
      </c>
      <c r="B12" s="20" t="s">
        <v>11</v>
      </c>
      <c r="C12" s="21" t="s">
        <v>11</v>
      </c>
      <c r="D12" s="22" t="s">
        <v>16</v>
      </c>
      <c r="E12" s="23" t="s">
        <v>17</v>
      </c>
      <c r="F12" s="24">
        <v>42.8</v>
      </c>
      <c r="G12" s="24">
        <v>1.98</v>
      </c>
      <c r="H12" s="24">
        <v>0</v>
      </c>
      <c r="I12" s="24">
        <f t="shared" ref="I12:I75" si="0">SUM(F12:G12)</f>
        <v>44.779999999999994</v>
      </c>
      <c r="K12" s="26"/>
      <c r="L12" s="26"/>
      <c r="M12" s="26"/>
      <c r="N12" s="26"/>
      <c r="O12" s="26"/>
      <c r="P12" s="27"/>
      <c r="Q12" s="28"/>
      <c r="R12" s="29"/>
      <c r="S12" s="30"/>
    </row>
    <row r="13" spans="1:19" s="18" customFormat="1" ht="15.75" customHeight="1" x14ac:dyDescent="0.25">
      <c r="A13" s="19">
        <v>24003</v>
      </c>
      <c r="B13" s="20" t="s">
        <v>11</v>
      </c>
      <c r="C13" s="21" t="s">
        <v>11</v>
      </c>
      <c r="D13" s="22" t="s">
        <v>18</v>
      </c>
      <c r="E13" s="23" t="s">
        <v>19</v>
      </c>
      <c r="F13" s="24">
        <v>85.59</v>
      </c>
      <c r="G13" s="24">
        <v>1.02</v>
      </c>
      <c r="H13" s="24">
        <v>0</v>
      </c>
      <c r="I13" s="24">
        <f t="shared" si="0"/>
        <v>86.61</v>
      </c>
      <c r="K13" s="26"/>
      <c r="L13" s="26"/>
      <c r="M13" s="26"/>
      <c r="N13" s="26"/>
      <c r="O13" s="26"/>
      <c r="P13" s="27"/>
      <c r="Q13" s="28"/>
      <c r="R13" s="29"/>
      <c r="S13" s="30"/>
    </row>
    <row r="14" spans="1:19" s="18" customFormat="1" ht="15.75" customHeight="1" x14ac:dyDescent="0.25">
      <c r="A14" s="19"/>
      <c r="B14" s="20" t="s">
        <v>11</v>
      </c>
      <c r="C14" s="21" t="s">
        <v>16</v>
      </c>
      <c r="D14" s="22" t="s">
        <v>12</v>
      </c>
      <c r="E14" s="23" t="s">
        <v>20</v>
      </c>
      <c r="F14" s="24"/>
      <c r="G14" s="24"/>
      <c r="H14" s="24"/>
      <c r="I14" s="24"/>
      <c r="K14" s="26"/>
      <c r="L14" s="26"/>
      <c r="M14" s="26"/>
      <c r="N14" s="26"/>
      <c r="O14" s="26"/>
      <c r="P14" s="27"/>
      <c r="Q14" s="28"/>
      <c r="R14" s="29"/>
      <c r="S14" s="30"/>
    </row>
    <row r="15" spans="1:19" s="18" customFormat="1" ht="31.5" customHeight="1" x14ac:dyDescent="0.25">
      <c r="A15" s="19">
        <v>24004</v>
      </c>
      <c r="B15" s="20" t="s">
        <v>11</v>
      </c>
      <c r="C15" s="21" t="s">
        <v>16</v>
      </c>
      <c r="D15" s="22" t="s">
        <v>11</v>
      </c>
      <c r="E15" s="23" t="s">
        <v>21</v>
      </c>
      <c r="F15" s="24">
        <v>27.96</v>
      </c>
      <c r="G15" s="24"/>
      <c r="H15" s="24"/>
      <c r="I15" s="24">
        <f t="shared" si="0"/>
        <v>27.96</v>
      </c>
      <c r="K15" s="26"/>
      <c r="L15" s="26"/>
      <c r="M15" s="26"/>
      <c r="N15" s="26"/>
      <c r="O15" s="26"/>
      <c r="P15" s="27"/>
      <c r="Q15" s="28"/>
      <c r="R15" s="29"/>
      <c r="S15" s="30"/>
    </row>
    <row r="16" spans="1:19" s="18" customFormat="1" ht="31.5" customHeight="1" x14ac:dyDescent="0.25">
      <c r="A16" s="19">
        <v>24005</v>
      </c>
      <c r="B16" s="20" t="s">
        <v>11</v>
      </c>
      <c r="C16" s="21" t="s">
        <v>16</v>
      </c>
      <c r="D16" s="22" t="s">
        <v>16</v>
      </c>
      <c r="E16" s="23" t="s">
        <v>22</v>
      </c>
      <c r="F16" s="24">
        <v>55.93</v>
      </c>
      <c r="G16" s="24"/>
      <c r="H16" s="24"/>
      <c r="I16" s="24">
        <f t="shared" si="0"/>
        <v>55.93</v>
      </c>
      <c r="K16" s="26"/>
      <c r="L16" s="26"/>
      <c r="M16" s="26"/>
      <c r="N16" s="26"/>
      <c r="O16" s="26"/>
      <c r="P16" s="27"/>
      <c r="Q16" s="28"/>
      <c r="R16" s="29"/>
      <c r="S16" s="30"/>
    </row>
    <row r="17" spans="1:19" s="18" customFormat="1" ht="31.5" customHeight="1" x14ac:dyDescent="0.25">
      <c r="A17" s="19">
        <v>24006</v>
      </c>
      <c r="B17" s="20" t="s">
        <v>11</v>
      </c>
      <c r="C17" s="21" t="s">
        <v>16</v>
      </c>
      <c r="D17" s="22" t="s">
        <v>18</v>
      </c>
      <c r="E17" s="23" t="s">
        <v>23</v>
      </c>
      <c r="F17" s="24">
        <v>13.98</v>
      </c>
      <c r="G17" s="24"/>
      <c r="H17" s="24"/>
      <c r="I17" s="24">
        <f t="shared" si="0"/>
        <v>13.98</v>
      </c>
      <c r="K17" s="26"/>
      <c r="L17" s="26"/>
      <c r="M17" s="26"/>
      <c r="N17" s="26"/>
      <c r="O17" s="26"/>
      <c r="P17" s="27"/>
      <c r="Q17" s="28"/>
      <c r="R17" s="29"/>
      <c r="S17" s="30"/>
    </row>
    <row r="18" spans="1:19" s="18" customFormat="1" ht="15.75" customHeight="1" x14ac:dyDescent="0.25">
      <c r="A18" s="19"/>
      <c r="B18" s="20" t="s">
        <v>11</v>
      </c>
      <c r="C18" s="21" t="s">
        <v>18</v>
      </c>
      <c r="D18" s="22" t="s">
        <v>12</v>
      </c>
      <c r="E18" s="23" t="s">
        <v>24</v>
      </c>
      <c r="F18" s="24"/>
      <c r="G18" s="24"/>
      <c r="H18" s="24"/>
      <c r="I18" s="24"/>
      <c r="K18" s="26"/>
      <c r="L18" s="26"/>
      <c r="M18" s="26"/>
      <c r="N18" s="26"/>
      <c r="O18" s="26"/>
      <c r="P18" s="27"/>
      <c r="Q18" s="28"/>
      <c r="R18" s="29"/>
      <c r="S18" s="30"/>
    </row>
    <row r="19" spans="1:19" s="18" customFormat="1" ht="15.75" customHeight="1" x14ac:dyDescent="0.25">
      <c r="A19" s="19">
        <v>24007</v>
      </c>
      <c r="B19" s="20" t="s">
        <v>11</v>
      </c>
      <c r="C19" s="21" t="s">
        <v>18</v>
      </c>
      <c r="D19" s="22" t="s">
        <v>11</v>
      </c>
      <c r="E19" s="23" t="s">
        <v>25</v>
      </c>
      <c r="F19" s="24">
        <v>6.42</v>
      </c>
      <c r="G19" s="24">
        <v>0.64</v>
      </c>
      <c r="H19" s="24">
        <f>ROUND(0.55*10/110,2)</f>
        <v>0.05</v>
      </c>
      <c r="I19" s="24">
        <f t="shared" si="0"/>
        <v>7.06</v>
      </c>
      <c r="K19" s="26"/>
      <c r="L19" s="26"/>
      <c r="M19" s="26"/>
      <c r="N19" s="26"/>
      <c r="O19" s="26"/>
      <c r="P19" s="27"/>
      <c r="Q19" s="28"/>
      <c r="R19" s="29"/>
      <c r="S19" s="30"/>
    </row>
    <row r="20" spans="1:19" s="18" customFormat="1" ht="32.25" customHeight="1" x14ac:dyDescent="0.25">
      <c r="A20" s="19">
        <v>24008</v>
      </c>
      <c r="B20" s="20" t="s">
        <v>11</v>
      </c>
      <c r="C20" s="21" t="s">
        <v>18</v>
      </c>
      <c r="D20" s="22" t="s">
        <v>16</v>
      </c>
      <c r="E20" s="23" t="s">
        <v>26</v>
      </c>
      <c r="F20" s="24">
        <v>4.28</v>
      </c>
      <c r="G20" s="24">
        <v>0.77</v>
      </c>
      <c r="H20" s="24">
        <f>ROUND(0.59*10/110,2)</f>
        <v>0.05</v>
      </c>
      <c r="I20" s="24">
        <f t="shared" si="0"/>
        <v>5.0500000000000007</v>
      </c>
      <c r="K20" s="26"/>
      <c r="L20" s="26"/>
      <c r="M20" s="26"/>
      <c r="N20" s="26"/>
      <c r="O20" s="26"/>
      <c r="P20" s="27"/>
      <c r="Q20" s="28"/>
      <c r="R20" s="29"/>
      <c r="S20" s="30"/>
    </row>
    <row r="21" spans="1:19" s="18" customFormat="1" ht="32.25" customHeight="1" x14ac:dyDescent="0.25">
      <c r="A21" s="19">
        <v>24009</v>
      </c>
      <c r="B21" s="20" t="s">
        <v>11</v>
      </c>
      <c r="C21" s="21" t="s">
        <v>18</v>
      </c>
      <c r="D21" s="22" t="s">
        <v>27</v>
      </c>
      <c r="E21" s="23" t="s">
        <v>28</v>
      </c>
      <c r="F21" s="24">
        <v>4.28</v>
      </c>
      <c r="G21" s="24">
        <v>0.35</v>
      </c>
      <c r="H21" s="24">
        <f>ROUND(G21*10/110,2)</f>
        <v>0.03</v>
      </c>
      <c r="I21" s="24">
        <f t="shared" si="0"/>
        <v>4.63</v>
      </c>
      <c r="K21" s="26"/>
      <c r="L21" s="26"/>
      <c r="M21" s="26"/>
      <c r="N21" s="26"/>
      <c r="O21" s="26"/>
      <c r="P21" s="27"/>
      <c r="Q21" s="28"/>
      <c r="R21" s="29"/>
      <c r="S21" s="30"/>
    </row>
    <row r="22" spans="1:19" s="18" customFormat="1" ht="15.75" customHeight="1" x14ac:dyDescent="0.25">
      <c r="A22" s="19"/>
      <c r="B22" s="20" t="s">
        <v>11</v>
      </c>
      <c r="C22" s="21" t="s">
        <v>27</v>
      </c>
      <c r="D22" s="22" t="s">
        <v>12</v>
      </c>
      <c r="E22" s="23" t="s">
        <v>29</v>
      </c>
      <c r="F22" s="24"/>
      <c r="G22" s="24"/>
      <c r="H22" s="24"/>
      <c r="I22" s="24"/>
      <c r="K22" s="26"/>
      <c r="L22" s="26"/>
      <c r="M22" s="26"/>
      <c r="N22" s="26"/>
      <c r="O22" s="26"/>
      <c r="P22" s="27"/>
      <c r="Q22" s="28"/>
      <c r="R22" s="29"/>
      <c r="S22" s="30"/>
    </row>
    <row r="23" spans="1:19" s="18" customFormat="1" ht="15.75" customHeight="1" x14ac:dyDescent="0.25">
      <c r="A23" s="19">
        <v>24010</v>
      </c>
      <c r="B23" s="20" t="s">
        <v>11</v>
      </c>
      <c r="C23" s="21" t="s">
        <v>27</v>
      </c>
      <c r="D23" s="22" t="s">
        <v>11</v>
      </c>
      <c r="E23" s="23" t="s">
        <v>30</v>
      </c>
      <c r="F23" s="24">
        <v>4.2699999999999996</v>
      </c>
      <c r="G23" s="24">
        <v>0.03</v>
      </c>
      <c r="H23" s="24">
        <v>0</v>
      </c>
      <c r="I23" s="24">
        <f t="shared" si="0"/>
        <v>4.3</v>
      </c>
      <c r="K23" s="26"/>
      <c r="L23" s="26"/>
      <c r="M23" s="26"/>
      <c r="N23" s="26"/>
      <c r="O23" s="26"/>
      <c r="P23" s="27"/>
      <c r="Q23" s="28"/>
      <c r="R23" s="29"/>
      <c r="S23" s="30"/>
    </row>
    <row r="24" spans="1:19" s="18" customFormat="1" ht="15.75" customHeight="1" x14ac:dyDescent="0.25">
      <c r="A24" s="19">
        <v>24011</v>
      </c>
      <c r="B24" s="20" t="s">
        <v>11</v>
      </c>
      <c r="C24" s="21" t="s">
        <v>27</v>
      </c>
      <c r="D24" s="22" t="s">
        <v>16</v>
      </c>
      <c r="E24" s="23" t="s">
        <v>31</v>
      </c>
      <c r="F24" s="24">
        <v>12.84</v>
      </c>
      <c r="G24" s="24">
        <v>1.31</v>
      </c>
      <c r="H24" s="24">
        <v>0</v>
      </c>
      <c r="I24" s="24">
        <f t="shared" si="0"/>
        <v>14.15</v>
      </c>
      <c r="K24" s="26"/>
      <c r="L24" s="26"/>
      <c r="M24" s="26"/>
      <c r="N24" s="26"/>
      <c r="O24" s="26"/>
      <c r="P24" s="27"/>
      <c r="Q24" s="28"/>
      <c r="R24" s="29"/>
      <c r="S24" s="30"/>
    </row>
    <row r="25" spans="1:19" s="18" customFormat="1" ht="15.75" customHeight="1" x14ac:dyDescent="0.25">
      <c r="A25" s="19">
        <v>24012</v>
      </c>
      <c r="B25" s="20" t="s">
        <v>11</v>
      </c>
      <c r="C25" s="21" t="s">
        <v>27</v>
      </c>
      <c r="D25" s="22" t="s">
        <v>18</v>
      </c>
      <c r="E25" s="23" t="s">
        <v>32</v>
      </c>
      <c r="F25" s="24">
        <v>29.96</v>
      </c>
      <c r="G25" s="24">
        <v>1.31</v>
      </c>
      <c r="H25" s="24">
        <v>0</v>
      </c>
      <c r="I25" s="24">
        <f t="shared" si="0"/>
        <v>31.27</v>
      </c>
      <c r="K25" s="26"/>
      <c r="L25" s="26"/>
      <c r="M25" s="26"/>
      <c r="N25" s="26"/>
      <c r="O25" s="26"/>
      <c r="P25" s="27"/>
      <c r="Q25" s="28"/>
      <c r="R25" s="29"/>
      <c r="S25" s="30"/>
    </row>
    <row r="26" spans="1:19" s="18" customFormat="1" ht="15.75" customHeight="1" x14ac:dyDescent="0.25">
      <c r="A26" s="19">
        <v>24013</v>
      </c>
      <c r="B26" s="20" t="s">
        <v>11</v>
      </c>
      <c r="C26" s="21" t="s">
        <v>27</v>
      </c>
      <c r="D26" s="22" t="s">
        <v>27</v>
      </c>
      <c r="E26" s="23" t="s">
        <v>33</v>
      </c>
      <c r="F26" s="24">
        <v>12.84</v>
      </c>
      <c r="G26" s="24">
        <v>1.31</v>
      </c>
      <c r="H26" s="24">
        <v>0</v>
      </c>
      <c r="I26" s="24">
        <f t="shared" si="0"/>
        <v>14.15</v>
      </c>
      <c r="K26" s="26"/>
      <c r="L26" s="26"/>
      <c r="M26" s="26"/>
      <c r="N26" s="26"/>
      <c r="O26" s="26"/>
      <c r="P26" s="27"/>
      <c r="Q26" s="28"/>
      <c r="R26" s="29"/>
      <c r="S26" s="30"/>
    </row>
    <row r="27" spans="1:19" s="18" customFormat="1" ht="15.75" customHeight="1" x14ac:dyDescent="0.25">
      <c r="A27" s="19">
        <v>24014</v>
      </c>
      <c r="B27" s="20" t="s">
        <v>11</v>
      </c>
      <c r="C27" s="21" t="s">
        <v>34</v>
      </c>
      <c r="D27" s="22" t="s">
        <v>12</v>
      </c>
      <c r="E27" s="23" t="s">
        <v>35</v>
      </c>
      <c r="F27" s="24">
        <v>12.84</v>
      </c>
      <c r="G27" s="24">
        <v>0.09</v>
      </c>
      <c r="H27" s="24">
        <f>ROUND(0.03*10/110,2)</f>
        <v>0</v>
      </c>
      <c r="I27" s="24">
        <f t="shared" si="0"/>
        <v>12.93</v>
      </c>
      <c r="K27" s="26"/>
      <c r="L27" s="26"/>
      <c r="M27" s="26"/>
      <c r="N27" s="26"/>
      <c r="O27" s="26"/>
      <c r="P27" s="27"/>
      <c r="Q27" s="28"/>
      <c r="R27" s="29"/>
      <c r="S27" s="30"/>
    </row>
    <row r="28" spans="1:19" s="18" customFormat="1" ht="15.75" customHeight="1" x14ac:dyDescent="0.25">
      <c r="A28" s="19">
        <v>24015</v>
      </c>
      <c r="B28" s="20" t="s">
        <v>11</v>
      </c>
      <c r="C28" s="21" t="s">
        <v>36</v>
      </c>
      <c r="D28" s="22" t="s">
        <v>12</v>
      </c>
      <c r="E28" s="23" t="s">
        <v>37</v>
      </c>
      <c r="F28" s="24">
        <v>29.96</v>
      </c>
      <c r="G28" s="24">
        <v>0.82</v>
      </c>
      <c r="H28" s="24">
        <f>ROUND(G28*10/110,2)</f>
        <v>7.0000000000000007E-2</v>
      </c>
      <c r="I28" s="24">
        <f t="shared" si="0"/>
        <v>30.78</v>
      </c>
      <c r="K28" s="26"/>
      <c r="L28" s="26"/>
      <c r="M28" s="26"/>
      <c r="N28" s="26"/>
      <c r="O28" s="26"/>
      <c r="P28" s="27"/>
      <c r="Q28" s="28"/>
      <c r="R28" s="29"/>
      <c r="S28" s="30"/>
    </row>
    <row r="29" spans="1:19" s="18" customFormat="1" ht="15.75" customHeight="1" x14ac:dyDescent="0.25">
      <c r="A29" s="19"/>
      <c r="B29" s="20" t="s">
        <v>11</v>
      </c>
      <c r="C29" s="21" t="s">
        <v>38</v>
      </c>
      <c r="D29" s="22" t="s">
        <v>12</v>
      </c>
      <c r="E29" s="23" t="s">
        <v>39</v>
      </c>
      <c r="F29" s="24"/>
      <c r="G29" s="24"/>
      <c r="H29" s="24"/>
      <c r="I29" s="24"/>
      <c r="K29" s="26"/>
      <c r="L29" s="26"/>
      <c r="M29" s="26"/>
      <c r="N29" s="26"/>
      <c r="O29" s="26"/>
      <c r="P29" s="27"/>
      <c r="Q29" s="28"/>
      <c r="R29" s="29"/>
      <c r="S29" s="30"/>
    </row>
    <row r="30" spans="1:19" s="18" customFormat="1" ht="15.75" customHeight="1" x14ac:dyDescent="0.25">
      <c r="A30" s="19">
        <v>24016</v>
      </c>
      <c r="B30" s="20" t="s">
        <v>11</v>
      </c>
      <c r="C30" s="21" t="s">
        <v>38</v>
      </c>
      <c r="D30" s="22" t="s">
        <v>11</v>
      </c>
      <c r="E30" s="23" t="s">
        <v>40</v>
      </c>
      <c r="F30" s="24">
        <v>42.8</v>
      </c>
      <c r="G30" s="24">
        <v>5.47</v>
      </c>
      <c r="H30" s="24">
        <f>ROUND(1.33*10/110,2)</f>
        <v>0.12</v>
      </c>
      <c r="I30" s="24">
        <f t="shared" si="0"/>
        <v>48.269999999999996</v>
      </c>
      <c r="K30" s="26"/>
      <c r="L30" s="26"/>
      <c r="M30" s="26"/>
      <c r="N30" s="26"/>
      <c r="O30" s="26"/>
      <c r="P30" s="27"/>
      <c r="Q30" s="28"/>
      <c r="R30" s="29"/>
      <c r="S30" s="30"/>
    </row>
    <row r="31" spans="1:19" s="18" customFormat="1" ht="15.75" customHeight="1" x14ac:dyDescent="0.25">
      <c r="A31" s="19">
        <v>24017</v>
      </c>
      <c r="B31" s="20" t="s">
        <v>11</v>
      </c>
      <c r="C31" s="21" t="s">
        <v>41</v>
      </c>
      <c r="D31" s="22" t="s">
        <v>12</v>
      </c>
      <c r="E31" s="23" t="s">
        <v>42</v>
      </c>
      <c r="F31" s="24">
        <v>42.8</v>
      </c>
      <c r="G31" s="24"/>
      <c r="H31" s="24"/>
      <c r="I31" s="24">
        <f t="shared" si="0"/>
        <v>42.8</v>
      </c>
      <c r="K31" s="26"/>
      <c r="L31" s="26"/>
      <c r="M31" s="26"/>
      <c r="N31" s="26"/>
      <c r="O31" s="26"/>
      <c r="P31" s="27"/>
      <c r="Q31" s="28"/>
      <c r="R31" s="29"/>
      <c r="S31" s="30"/>
    </row>
    <row r="32" spans="1:19" s="18" customFormat="1" ht="15.75" customHeight="1" x14ac:dyDescent="0.25">
      <c r="A32" s="19">
        <v>24018</v>
      </c>
      <c r="B32" s="20" t="s">
        <v>11</v>
      </c>
      <c r="C32" s="21" t="s">
        <v>43</v>
      </c>
      <c r="D32" s="22" t="s">
        <v>12</v>
      </c>
      <c r="E32" s="23" t="s">
        <v>44</v>
      </c>
      <c r="F32" s="24">
        <v>42.8</v>
      </c>
      <c r="G32" s="24">
        <v>0.62</v>
      </c>
      <c r="H32" s="24">
        <f>ROUND(G32*10/110,2)</f>
        <v>0.06</v>
      </c>
      <c r="I32" s="24">
        <f t="shared" si="0"/>
        <v>43.419999999999995</v>
      </c>
      <c r="K32" s="26"/>
      <c r="L32" s="26"/>
      <c r="M32" s="26"/>
      <c r="N32" s="26"/>
      <c r="O32" s="26"/>
      <c r="P32" s="27"/>
      <c r="Q32" s="28"/>
      <c r="R32" s="29"/>
      <c r="S32" s="30"/>
    </row>
    <row r="33" spans="1:19" s="18" customFormat="1" ht="15.75" customHeight="1" x14ac:dyDescent="0.25">
      <c r="A33" s="19">
        <v>24019</v>
      </c>
      <c r="B33" s="20" t="s">
        <v>11</v>
      </c>
      <c r="C33" s="21" t="s">
        <v>45</v>
      </c>
      <c r="D33" s="22" t="s">
        <v>12</v>
      </c>
      <c r="E33" s="23" t="s">
        <v>46</v>
      </c>
      <c r="F33" s="24">
        <v>12.84</v>
      </c>
      <c r="G33" s="24">
        <v>0.27</v>
      </c>
      <c r="H33" s="24">
        <f>ROUND(G33*10/110,2)</f>
        <v>0.02</v>
      </c>
      <c r="I33" s="24">
        <f t="shared" si="0"/>
        <v>13.11</v>
      </c>
      <c r="K33" s="26"/>
      <c r="L33" s="26"/>
      <c r="M33" s="26"/>
      <c r="N33" s="26"/>
      <c r="O33" s="26"/>
      <c r="P33" s="27"/>
      <c r="Q33" s="28"/>
      <c r="R33" s="29"/>
      <c r="S33" s="30"/>
    </row>
    <row r="34" spans="1:19" s="18" customFormat="1" ht="33" customHeight="1" x14ac:dyDescent="0.25">
      <c r="A34" s="19">
        <v>24020</v>
      </c>
      <c r="B34" s="20" t="s">
        <v>11</v>
      </c>
      <c r="C34" s="21" t="s">
        <v>47</v>
      </c>
      <c r="D34" s="22" t="s">
        <v>12</v>
      </c>
      <c r="E34" s="23" t="s">
        <v>48</v>
      </c>
      <c r="F34" s="24">
        <v>128.38999999999999</v>
      </c>
      <c r="G34" s="24">
        <v>4.66</v>
      </c>
      <c r="H34" s="24">
        <f>ROUND(4.56*10/110,2)</f>
        <v>0.41</v>
      </c>
      <c r="I34" s="24">
        <f t="shared" si="0"/>
        <v>133.04999999999998</v>
      </c>
      <c r="K34" s="26"/>
      <c r="L34" s="26"/>
      <c r="M34" s="26"/>
      <c r="N34" s="26"/>
      <c r="O34" s="26"/>
      <c r="P34" s="27"/>
      <c r="Q34" s="28"/>
      <c r="R34" s="29"/>
      <c r="S34" s="30"/>
    </row>
    <row r="35" spans="1:19" s="18" customFormat="1" ht="33" customHeight="1" x14ac:dyDescent="0.25">
      <c r="A35" s="19">
        <v>24021</v>
      </c>
      <c r="B35" s="20" t="s">
        <v>11</v>
      </c>
      <c r="C35" s="21" t="s">
        <v>49</v>
      </c>
      <c r="D35" s="22" t="s">
        <v>12</v>
      </c>
      <c r="E35" s="23" t="s">
        <v>50</v>
      </c>
      <c r="F35" s="24">
        <v>106.99</v>
      </c>
      <c r="G35" s="24">
        <v>10.59</v>
      </c>
      <c r="H35" s="24">
        <f>ROUND(10.51*10/110,2)</f>
        <v>0.96</v>
      </c>
      <c r="I35" s="24">
        <f t="shared" si="0"/>
        <v>117.58</v>
      </c>
      <c r="K35" s="26"/>
      <c r="L35" s="26"/>
      <c r="M35" s="26"/>
      <c r="N35" s="26"/>
      <c r="O35" s="26"/>
      <c r="P35" s="27"/>
      <c r="Q35" s="28"/>
      <c r="R35" s="29"/>
      <c r="S35" s="30"/>
    </row>
    <row r="36" spans="1:19" s="18" customFormat="1" ht="63.75" customHeight="1" x14ac:dyDescent="0.25">
      <c r="A36" s="19"/>
      <c r="B36" s="20" t="s">
        <v>11</v>
      </c>
      <c r="C36" s="21" t="s">
        <v>51</v>
      </c>
      <c r="D36" s="22" t="s">
        <v>12</v>
      </c>
      <c r="E36" s="23" t="s">
        <v>52</v>
      </c>
      <c r="F36" s="24"/>
      <c r="G36" s="24"/>
      <c r="H36" s="24"/>
      <c r="I36" s="24"/>
      <c r="K36" s="26"/>
      <c r="L36" s="26"/>
      <c r="M36" s="26"/>
      <c r="N36" s="26"/>
      <c r="O36" s="26"/>
      <c r="P36" s="27"/>
      <c r="Q36" s="28"/>
      <c r="R36" s="29"/>
      <c r="S36" s="30"/>
    </row>
    <row r="37" spans="1:19" s="18" customFormat="1" ht="15.75" customHeight="1" x14ac:dyDescent="0.25">
      <c r="A37" s="19">
        <v>24022</v>
      </c>
      <c r="B37" s="20" t="s">
        <v>11</v>
      </c>
      <c r="C37" s="21" t="s">
        <v>51</v>
      </c>
      <c r="D37" s="22" t="s">
        <v>11</v>
      </c>
      <c r="E37" s="23" t="s">
        <v>53</v>
      </c>
      <c r="F37" s="24"/>
      <c r="G37" s="24">
        <v>0.11</v>
      </c>
      <c r="H37" s="24">
        <v>0</v>
      </c>
      <c r="I37" s="24">
        <f t="shared" ref="I37:I50" si="1">SUM(F37:G37)</f>
        <v>0.11</v>
      </c>
      <c r="K37" s="26"/>
      <c r="L37" s="26"/>
      <c r="M37" s="26"/>
      <c r="N37" s="26"/>
      <c r="O37" s="26"/>
      <c r="P37" s="27"/>
      <c r="Q37" s="28"/>
      <c r="R37" s="29"/>
      <c r="S37" s="30"/>
    </row>
    <row r="38" spans="1:19" s="18" customFormat="1" ht="15.75" customHeight="1" x14ac:dyDescent="0.25">
      <c r="A38" s="19">
        <v>24023</v>
      </c>
      <c r="B38" s="20" t="s">
        <v>11</v>
      </c>
      <c r="C38" s="21" t="s">
        <v>51</v>
      </c>
      <c r="D38" s="22" t="s">
        <v>34</v>
      </c>
      <c r="E38" s="23" t="s">
        <v>54</v>
      </c>
      <c r="F38" s="24"/>
      <c r="G38" s="24">
        <v>0.18</v>
      </c>
      <c r="H38" s="24">
        <v>0</v>
      </c>
      <c r="I38" s="24">
        <f t="shared" si="1"/>
        <v>0.18</v>
      </c>
      <c r="K38" s="26"/>
      <c r="L38" s="26"/>
      <c r="M38" s="26"/>
      <c r="N38" s="26"/>
      <c r="O38" s="26"/>
      <c r="P38" s="27"/>
      <c r="Q38" s="28"/>
      <c r="R38" s="29"/>
      <c r="S38" s="30"/>
    </row>
    <row r="39" spans="1:19" s="18" customFormat="1" ht="47.25" customHeight="1" x14ac:dyDescent="0.25">
      <c r="A39" s="19">
        <v>24024</v>
      </c>
      <c r="B39" s="20" t="s">
        <v>11</v>
      </c>
      <c r="C39" s="21" t="s">
        <v>51</v>
      </c>
      <c r="D39" s="22" t="s">
        <v>55</v>
      </c>
      <c r="E39" s="23" t="s">
        <v>56</v>
      </c>
      <c r="F39" s="24"/>
      <c r="G39" s="24">
        <v>0.69</v>
      </c>
      <c r="H39" s="24">
        <f>ROUND(0.59*10/110,2)</f>
        <v>0.05</v>
      </c>
      <c r="I39" s="24">
        <f t="shared" si="1"/>
        <v>0.69</v>
      </c>
      <c r="K39" s="26"/>
      <c r="L39" s="26"/>
      <c r="M39" s="26"/>
      <c r="N39" s="26"/>
      <c r="O39" s="26"/>
      <c r="P39" s="27"/>
      <c r="Q39" s="28"/>
      <c r="R39" s="29"/>
      <c r="S39" s="30"/>
    </row>
    <row r="40" spans="1:19" s="18" customFormat="1" ht="15.75" customHeight="1" x14ac:dyDescent="0.25">
      <c r="A40" s="19">
        <v>24025</v>
      </c>
      <c r="B40" s="20" t="s">
        <v>11</v>
      </c>
      <c r="C40" s="21" t="s">
        <v>51</v>
      </c>
      <c r="D40" s="22" t="s">
        <v>36</v>
      </c>
      <c r="E40" s="23" t="s">
        <v>57</v>
      </c>
      <c r="F40" s="24"/>
      <c r="G40" s="24">
        <v>0.22</v>
      </c>
      <c r="H40" s="24">
        <f>ROUND(0.21*10/110,2)</f>
        <v>0.02</v>
      </c>
      <c r="I40" s="24">
        <f t="shared" si="1"/>
        <v>0.22</v>
      </c>
      <c r="K40" s="26"/>
      <c r="L40" s="26"/>
      <c r="M40" s="26"/>
      <c r="N40" s="26"/>
      <c r="O40" s="26"/>
      <c r="P40" s="27"/>
      <c r="Q40" s="28"/>
      <c r="R40" s="29"/>
      <c r="S40" s="30"/>
    </row>
    <row r="41" spans="1:19" s="18" customFormat="1" ht="15.75" customHeight="1" x14ac:dyDescent="0.25">
      <c r="A41" s="19">
        <v>24026</v>
      </c>
      <c r="B41" s="20" t="s">
        <v>11</v>
      </c>
      <c r="C41" s="21" t="s">
        <v>51</v>
      </c>
      <c r="D41" s="22" t="s">
        <v>45</v>
      </c>
      <c r="E41" s="23" t="s">
        <v>58</v>
      </c>
      <c r="F41" s="24"/>
      <c r="G41" s="24">
        <v>7.0000000000000007E-2</v>
      </c>
      <c r="H41" s="24">
        <f>ROUND(G41*10/110,2)</f>
        <v>0.01</v>
      </c>
      <c r="I41" s="24">
        <f t="shared" si="1"/>
        <v>7.0000000000000007E-2</v>
      </c>
      <c r="K41" s="26"/>
      <c r="L41" s="26"/>
      <c r="M41" s="26"/>
      <c r="N41" s="26"/>
      <c r="O41" s="26"/>
      <c r="P41" s="27"/>
      <c r="Q41" s="28"/>
      <c r="R41" s="29"/>
      <c r="S41" s="30"/>
    </row>
    <row r="42" spans="1:19" s="18" customFormat="1" ht="15.75" customHeight="1" x14ac:dyDescent="0.25">
      <c r="A42" s="19">
        <v>24027</v>
      </c>
      <c r="B42" s="20" t="s">
        <v>11</v>
      </c>
      <c r="C42" s="21" t="s">
        <v>51</v>
      </c>
      <c r="D42" s="22" t="s">
        <v>59</v>
      </c>
      <c r="E42" s="23" t="s">
        <v>60</v>
      </c>
      <c r="F42" s="24"/>
      <c r="G42" s="24">
        <v>0.05</v>
      </c>
      <c r="H42" s="24">
        <f>ROUND(G42*10/110,2)</f>
        <v>0</v>
      </c>
      <c r="I42" s="24">
        <f t="shared" si="1"/>
        <v>0.05</v>
      </c>
      <c r="K42" s="26"/>
      <c r="L42" s="26"/>
      <c r="M42" s="26"/>
      <c r="N42" s="26"/>
      <c r="O42" s="26"/>
      <c r="P42" s="27"/>
      <c r="Q42" s="28"/>
      <c r="R42" s="29"/>
      <c r="S42" s="30"/>
    </row>
    <row r="43" spans="1:19" s="18" customFormat="1" ht="15.75" customHeight="1" x14ac:dyDescent="0.25">
      <c r="A43" s="19">
        <v>24028</v>
      </c>
      <c r="B43" s="20" t="s">
        <v>11</v>
      </c>
      <c r="C43" s="21" t="s">
        <v>51</v>
      </c>
      <c r="D43" s="22" t="s">
        <v>61</v>
      </c>
      <c r="E43" s="23" t="s">
        <v>62</v>
      </c>
      <c r="F43" s="24"/>
      <c r="G43" s="24">
        <v>0.06</v>
      </c>
      <c r="H43" s="24">
        <v>0</v>
      </c>
      <c r="I43" s="24">
        <f t="shared" si="1"/>
        <v>0.06</v>
      </c>
      <c r="K43" s="26"/>
      <c r="L43" s="26"/>
      <c r="M43" s="26"/>
      <c r="N43" s="26"/>
      <c r="O43" s="26"/>
      <c r="P43" s="27"/>
      <c r="Q43" s="28"/>
      <c r="R43" s="29"/>
      <c r="S43" s="30"/>
    </row>
    <row r="44" spans="1:19" s="18" customFormat="1" ht="15.75" customHeight="1" x14ac:dyDescent="0.25">
      <c r="A44" s="19">
        <v>24029</v>
      </c>
      <c r="B44" s="20" t="s">
        <v>11</v>
      </c>
      <c r="C44" s="21" t="s">
        <v>51</v>
      </c>
      <c r="D44" s="22" t="s">
        <v>49</v>
      </c>
      <c r="E44" s="23" t="s">
        <v>63</v>
      </c>
      <c r="F44" s="24"/>
      <c r="G44" s="24">
        <v>0.96</v>
      </c>
      <c r="H44" s="24">
        <v>0</v>
      </c>
      <c r="I44" s="24">
        <f t="shared" si="1"/>
        <v>0.96</v>
      </c>
      <c r="K44" s="26"/>
      <c r="L44" s="26"/>
      <c r="M44" s="26"/>
      <c r="N44" s="26"/>
      <c r="O44" s="26"/>
      <c r="P44" s="27"/>
      <c r="Q44" s="28"/>
      <c r="R44" s="29"/>
      <c r="S44" s="30"/>
    </row>
    <row r="45" spans="1:19" s="18" customFormat="1" ht="15.75" customHeight="1" x14ac:dyDescent="0.25">
      <c r="A45" s="19">
        <v>24030</v>
      </c>
      <c r="B45" s="20" t="s">
        <v>11</v>
      </c>
      <c r="C45" s="21" t="s">
        <v>51</v>
      </c>
      <c r="D45" s="22" t="s">
        <v>64</v>
      </c>
      <c r="E45" s="23" t="s">
        <v>65</v>
      </c>
      <c r="F45" s="24"/>
      <c r="G45" s="24">
        <v>0.11</v>
      </c>
      <c r="H45" s="24">
        <v>0</v>
      </c>
      <c r="I45" s="24">
        <f t="shared" si="1"/>
        <v>0.11</v>
      </c>
      <c r="K45" s="26"/>
      <c r="L45" s="26"/>
      <c r="M45" s="26"/>
      <c r="N45" s="26"/>
      <c r="O45" s="26"/>
      <c r="P45" s="27"/>
      <c r="Q45" s="28"/>
      <c r="R45" s="29"/>
      <c r="S45" s="30"/>
    </row>
    <row r="46" spans="1:19" s="18" customFormat="1" ht="15.75" customHeight="1" x14ac:dyDescent="0.25">
      <c r="A46" s="19">
        <v>24031</v>
      </c>
      <c r="B46" s="20" t="s">
        <v>11</v>
      </c>
      <c r="C46" s="21" t="s">
        <v>51</v>
      </c>
      <c r="D46" s="22" t="s">
        <v>66</v>
      </c>
      <c r="E46" s="23" t="s">
        <v>67</v>
      </c>
      <c r="F46" s="24"/>
      <c r="G46" s="24">
        <v>0.13</v>
      </c>
      <c r="H46" s="24">
        <f>ROUND(G46*10/110,2)</f>
        <v>0.01</v>
      </c>
      <c r="I46" s="24">
        <f t="shared" si="1"/>
        <v>0.13</v>
      </c>
      <c r="K46" s="26"/>
      <c r="L46" s="26"/>
      <c r="M46" s="26"/>
      <c r="N46" s="26"/>
      <c r="O46" s="26"/>
      <c r="P46" s="27"/>
      <c r="Q46" s="28"/>
      <c r="R46" s="29"/>
      <c r="S46" s="30"/>
    </row>
    <row r="47" spans="1:19" s="18" customFormat="1" ht="15.75" customHeight="1" x14ac:dyDescent="0.25">
      <c r="A47" s="19">
        <v>24032</v>
      </c>
      <c r="B47" s="20" t="s">
        <v>11</v>
      </c>
      <c r="C47" s="21" t="s">
        <v>51</v>
      </c>
      <c r="D47" s="22" t="s">
        <v>68</v>
      </c>
      <c r="E47" s="23" t="s">
        <v>69</v>
      </c>
      <c r="F47" s="24"/>
      <c r="G47" s="24">
        <v>4.37</v>
      </c>
      <c r="H47" s="24">
        <f>ROUND(G47*10/110,2)</f>
        <v>0.4</v>
      </c>
      <c r="I47" s="24">
        <f t="shared" si="1"/>
        <v>4.37</v>
      </c>
      <c r="K47" s="26"/>
      <c r="L47" s="26"/>
      <c r="M47" s="26"/>
      <c r="N47" s="26"/>
      <c r="O47" s="26"/>
      <c r="P47" s="27"/>
      <c r="Q47" s="28"/>
      <c r="R47" s="29"/>
      <c r="S47" s="30"/>
    </row>
    <row r="48" spans="1:19" s="18" customFormat="1" ht="15.75" customHeight="1" x14ac:dyDescent="0.25">
      <c r="A48" s="19">
        <v>24033</v>
      </c>
      <c r="B48" s="20" t="s">
        <v>11</v>
      </c>
      <c r="C48" s="21" t="s">
        <v>51</v>
      </c>
      <c r="D48" s="22" t="s">
        <v>70</v>
      </c>
      <c r="E48" s="23" t="s">
        <v>71</v>
      </c>
      <c r="F48" s="24"/>
      <c r="G48" s="24">
        <v>0.26</v>
      </c>
      <c r="H48" s="24">
        <f>ROUND(G48*10/110,2)</f>
        <v>0.02</v>
      </c>
      <c r="I48" s="24">
        <f t="shared" si="1"/>
        <v>0.26</v>
      </c>
      <c r="K48" s="26"/>
      <c r="L48" s="26"/>
      <c r="M48" s="26"/>
      <c r="N48" s="26"/>
      <c r="O48" s="26"/>
      <c r="P48" s="27"/>
      <c r="Q48" s="28"/>
      <c r="R48" s="29"/>
      <c r="S48" s="30"/>
    </row>
    <row r="49" spans="1:19" s="18" customFormat="1" ht="15.75" customHeight="1" x14ac:dyDescent="0.25">
      <c r="A49" s="19">
        <v>24034</v>
      </c>
      <c r="B49" s="20" t="s">
        <v>11</v>
      </c>
      <c r="C49" s="21" t="s">
        <v>51</v>
      </c>
      <c r="D49" s="22" t="s">
        <v>72</v>
      </c>
      <c r="E49" s="23" t="s">
        <v>73</v>
      </c>
      <c r="F49" s="24"/>
      <c r="G49" s="24">
        <v>2.5299999999999998</v>
      </c>
      <c r="H49" s="24">
        <f>ROUND(G49*10/110,2)</f>
        <v>0.23</v>
      </c>
      <c r="I49" s="24">
        <f t="shared" si="1"/>
        <v>2.5299999999999998</v>
      </c>
      <c r="K49" s="26"/>
      <c r="L49" s="26"/>
      <c r="M49" s="26"/>
      <c r="N49" s="26"/>
      <c r="O49" s="26"/>
      <c r="P49" s="27"/>
      <c r="Q49" s="28"/>
      <c r="R49" s="29"/>
      <c r="S49" s="30"/>
    </row>
    <row r="50" spans="1:19" s="18" customFormat="1" ht="15.75" customHeight="1" x14ac:dyDescent="0.25">
      <c r="A50" s="19">
        <v>24035</v>
      </c>
      <c r="B50" s="20" t="s">
        <v>11</v>
      </c>
      <c r="C50" s="21" t="s">
        <v>51</v>
      </c>
      <c r="D50" s="22" t="s">
        <v>74</v>
      </c>
      <c r="E50" s="23" t="s">
        <v>75</v>
      </c>
      <c r="F50" s="24"/>
      <c r="G50" s="24">
        <v>0.33</v>
      </c>
      <c r="H50" s="24">
        <f>ROUND(G50*10/110,2)</f>
        <v>0.03</v>
      </c>
      <c r="I50" s="24">
        <f t="shared" si="1"/>
        <v>0.33</v>
      </c>
      <c r="K50" s="26"/>
      <c r="L50" s="26"/>
      <c r="M50" s="26"/>
      <c r="N50" s="26"/>
      <c r="O50" s="26"/>
      <c r="P50" s="27"/>
      <c r="Q50" s="28"/>
      <c r="R50" s="29"/>
      <c r="S50" s="30"/>
    </row>
    <row r="51" spans="1:19" s="18" customFormat="1" ht="30.75" customHeight="1" x14ac:dyDescent="0.25">
      <c r="A51" s="19"/>
      <c r="B51" s="20" t="s">
        <v>16</v>
      </c>
      <c r="C51" s="21" t="s">
        <v>12</v>
      </c>
      <c r="D51" s="22" t="s">
        <v>12</v>
      </c>
      <c r="E51" s="23" t="s">
        <v>76</v>
      </c>
      <c r="F51" s="24"/>
      <c r="G51" s="24"/>
      <c r="H51" s="24"/>
      <c r="I51" s="24"/>
      <c r="K51" s="26"/>
      <c r="L51" s="26"/>
      <c r="M51" s="26"/>
      <c r="N51" s="26"/>
      <c r="O51" s="26"/>
      <c r="P51" s="27"/>
      <c r="Q51" s="28"/>
      <c r="R51" s="29"/>
      <c r="S51" s="30"/>
    </row>
    <row r="52" spans="1:19" s="18" customFormat="1" ht="65.25" customHeight="1" x14ac:dyDescent="0.25">
      <c r="A52" s="19"/>
      <c r="B52" s="20" t="s">
        <v>16</v>
      </c>
      <c r="C52" s="21" t="s">
        <v>18</v>
      </c>
      <c r="D52" s="22" t="s">
        <v>12</v>
      </c>
      <c r="E52" s="23" t="s">
        <v>77</v>
      </c>
      <c r="F52" s="24"/>
      <c r="G52" s="24"/>
      <c r="H52" s="24"/>
      <c r="I52" s="24"/>
      <c r="K52" s="26"/>
      <c r="L52" s="26"/>
      <c r="M52" s="26"/>
      <c r="N52" s="26"/>
      <c r="O52" s="26"/>
      <c r="P52" s="27"/>
      <c r="Q52" s="28"/>
      <c r="R52" s="29"/>
      <c r="S52" s="30"/>
    </row>
    <row r="53" spans="1:19" s="18" customFormat="1" ht="15.75" customHeight="1" x14ac:dyDescent="0.25">
      <c r="A53" s="19">
        <v>24036</v>
      </c>
      <c r="B53" s="20" t="s">
        <v>16</v>
      </c>
      <c r="C53" s="21" t="s">
        <v>18</v>
      </c>
      <c r="D53" s="22" t="s">
        <v>11</v>
      </c>
      <c r="E53" s="23" t="s">
        <v>78</v>
      </c>
      <c r="F53" s="24">
        <v>34.24</v>
      </c>
      <c r="G53" s="24">
        <v>0.87</v>
      </c>
      <c r="H53" s="24">
        <f>ROUND(0.85*10/110,2)</f>
        <v>0.08</v>
      </c>
      <c r="I53" s="24">
        <f t="shared" si="0"/>
        <v>35.11</v>
      </c>
      <c r="K53" s="26"/>
      <c r="L53" s="26"/>
      <c r="M53" s="26"/>
      <c r="N53" s="26"/>
      <c r="O53" s="26"/>
      <c r="P53" s="27"/>
      <c r="Q53" s="28"/>
      <c r="R53" s="29"/>
      <c r="S53" s="30"/>
    </row>
    <row r="54" spans="1:19" s="18" customFormat="1" ht="15.75" customHeight="1" x14ac:dyDescent="0.25">
      <c r="A54" s="19">
        <v>24037</v>
      </c>
      <c r="B54" s="20" t="s">
        <v>16</v>
      </c>
      <c r="C54" s="21" t="s">
        <v>18</v>
      </c>
      <c r="D54" s="22" t="s">
        <v>16</v>
      </c>
      <c r="E54" s="23" t="s">
        <v>79</v>
      </c>
      <c r="F54" s="24">
        <v>8.56</v>
      </c>
      <c r="G54" s="24">
        <v>0.21</v>
      </c>
      <c r="H54" s="24">
        <f>ROUND(G54*10/110,2)</f>
        <v>0.02</v>
      </c>
      <c r="I54" s="24">
        <f t="shared" si="0"/>
        <v>8.7700000000000014</v>
      </c>
      <c r="K54" s="26"/>
      <c r="L54" s="26"/>
      <c r="M54" s="26"/>
      <c r="N54" s="26"/>
      <c r="O54" s="26"/>
      <c r="P54" s="27"/>
      <c r="Q54" s="28"/>
      <c r="R54" s="29"/>
      <c r="S54" s="30"/>
    </row>
    <row r="55" spans="1:19" s="18" customFormat="1" ht="33" customHeight="1" x14ac:dyDescent="0.25">
      <c r="A55" s="19">
        <v>24038</v>
      </c>
      <c r="B55" s="20" t="s">
        <v>16</v>
      </c>
      <c r="C55" s="21" t="s">
        <v>18</v>
      </c>
      <c r="D55" s="22" t="s">
        <v>18</v>
      </c>
      <c r="E55" s="23" t="s">
        <v>80</v>
      </c>
      <c r="F55" s="24">
        <v>24.96</v>
      </c>
      <c r="G55" s="24">
        <v>2.84</v>
      </c>
      <c r="H55" s="24">
        <f>ROUND(2.22*10/110,2)</f>
        <v>0.2</v>
      </c>
      <c r="I55" s="24">
        <f t="shared" si="0"/>
        <v>27.8</v>
      </c>
      <c r="K55" s="26"/>
      <c r="L55" s="26"/>
      <c r="M55" s="26"/>
      <c r="N55" s="26"/>
      <c r="O55" s="26"/>
      <c r="P55" s="27"/>
      <c r="Q55" s="28"/>
      <c r="R55" s="29"/>
      <c r="S55" s="30"/>
    </row>
    <row r="56" spans="1:19" s="18" customFormat="1" ht="48.75" customHeight="1" x14ac:dyDescent="0.25">
      <c r="A56" s="19">
        <v>24039</v>
      </c>
      <c r="B56" s="20" t="s">
        <v>16</v>
      </c>
      <c r="C56" s="21" t="s">
        <v>27</v>
      </c>
      <c r="D56" s="22"/>
      <c r="E56" s="23" t="s">
        <v>81</v>
      </c>
      <c r="F56" s="24">
        <v>25.68</v>
      </c>
      <c r="G56" s="24">
        <v>6.09</v>
      </c>
      <c r="H56" s="24">
        <f>ROUND(G56*10/110,2)</f>
        <v>0.55000000000000004</v>
      </c>
      <c r="I56" s="24">
        <f t="shared" si="0"/>
        <v>31.77</v>
      </c>
      <c r="K56" s="26"/>
      <c r="L56" s="26"/>
      <c r="M56" s="26"/>
      <c r="N56" s="26"/>
      <c r="O56" s="26"/>
      <c r="P56" s="27"/>
      <c r="Q56" s="28"/>
      <c r="R56" s="29"/>
      <c r="S56" s="30"/>
    </row>
    <row r="57" spans="1:19" s="18" customFormat="1" ht="48.75" customHeight="1" x14ac:dyDescent="0.25">
      <c r="A57" s="19">
        <v>24040</v>
      </c>
      <c r="B57" s="20" t="s">
        <v>16</v>
      </c>
      <c r="C57" s="21" t="s">
        <v>27</v>
      </c>
      <c r="D57" s="22"/>
      <c r="E57" s="23" t="s">
        <v>82</v>
      </c>
      <c r="F57" s="24">
        <v>25.68</v>
      </c>
      <c r="G57" s="24">
        <v>5.75</v>
      </c>
      <c r="H57" s="24">
        <f>ROUND(G57*10/110,2)</f>
        <v>0.52</v>
      </c>
      <c r="I57" s="24">
        <f t="shared" si="0"/>
        <v>31.43</v>
      </c>
      <c r="K57" s="26"/>
      <c r="L57" s="26"/>
      <c r="M57" s="26"/>
      <c r="N57" s="26"/>
      <c r="O57" s="26"/>
      <c r="P57" s="27"/>
      <c r="Q57" s="28"/>
      <c r="R57" s="29"/>
      <c r="S57" s="30"/>
    </row>
    <row r="58" spans="1:19" s="18" customFormat="1" ht="33" customHeight="1" x14ac:dyDescent="0.25">
      <c r="A58" s="19"/>
      <c r="B58" s="20" t="s">
        <v>16</v>
      </c>
      <c r="C58" s="21" t="s">
        <v>34</v>
      </c>
      <c r="D58" s="22" t="s">
        <v>12</v>
      </c>
      <c r="E58" s="23" t="s">
        <v>83</v>
      </c>
      <c r="F58" s="24"/>
      <c r="G58" s="24"/>
      <c r="H58" s="24"/>
      <c r="I58" s="24"/>
      <c r="K58" s="26"/>
      <c r="L58" s="26"/>
      <c r="M58" s="26"/>
      <c r="N58" s="26"/>
      <c r="O58" s="26"/>
      <c r="P58" s="27"/>
      <c r="Q58" s="28"/>
      <c r="R58" s="29"/>
      <c r="S58" s="30"/>
    </row>
    <row r="59" spans="1:19" s="18" customFormat="1" ht="15.75" customHeight="1" x14ac:dyDescent="0.25">
      <c r="A59" s="19">
        <v>24041</v>
      </c>
      <c r="B59" s="20" t="s">
        <v>16</v>
      </c>
      <c r="C59" s="21" t="s">
        <v>34</v>
      </c>
      <c r="D59" s="22" t="s">
        <v>11</v>
      </c>
      <c r="E59" s="23" t="s">
        <v>84</v>
      </c>
      <c r="F59" s="24">
        <v>21.4</v>
      </c>
      <c r="G59" s="24">
        <v>1.48</v>
      </c>
      <c r="H59" s="24">
        <f>ROUND(G59*10/110,2)</f>
        <v>0.13</v>
      </c>
      <c r="I59" s="24">
        <f t="shared" si="0"/>
        <v>22.88</v>
      </c>
      <c r="K59" s="26"/>
      <c r="L59" s="26"/>
      <c r="M59" s="26"/>
      <c r="N59" s="26"/>
      <c r="O59" s="26"/>
      <c r="P59" s="27"/>
      <c r="Q59" s="28"/>
      <c r="R59" s="29"/>
      <c r="S59" s="30"/>
    </row>
    <row r="60" spans="1:19" s="18" customFormat="1" ht="32.25" customHeight="1" x14ac:dyDescent="0.25">
      <c r="A60" s="19">
        <v>24042</v>
      </c>
      <c r="B60" s="20" t="s">
        <v>16</v>
      </c>
      <c r="C60" s="21" t="s">
        <v>34</v>
      </c>
      <c r="D60" s="22" t="s">
        <v>16</v>
      </c>
      <c r="E60" s="23" t="s">
        <v>85</v>
      </c>
      <c r="F60" s="24">
        <v>25.68</v>
      </c>
      <c r="G60" s="24">
        <v>3.56</v>
      </c>
      <c r="H60" s="24">
        <f>ROUND(3.47*10/110,2)</f>
        <v>0.32</v>
      </c>
      <c r="I60" s="24">
        <f t="shared" si="0"/>
        <v>29.24</v>
      </c>
      <c r="K60" s="26"/>
      <c r="L60" s="26"/>
      <c r="M60" s="26"/>
      <c r="N60" s="26"/>
      <c r="O60" s="26"/>
      <c r="P60" s="27"/>
      <c r="Q60" s="28"/>
      <c r="R60" s="29"/>
      <c r="S60" s="30"/>
    </row>
    <row r="61" spans="1:19" s="18" customFormat="1" ht="15.75" customHeight="1" x14ac:dyDescent="0.25">
      <c r="A61" s="19">
        <v>24043</v>
      </c>
      <c r="B61" s="20" t="s">
        <v>16</v>
      </c>
      <c r="C61" s="21" t="s">
        <v>55</v>
      </c>
      <c r="D61" s="22" t="s">
        <v>12</v>
      </c>
      <c r="E61" s="23" t="s">
        <v>86</v>
      </c>
      <c r="F61" s="24">
        <v>12.84</v>
      </c>
      <c r="G61" s="24">
        <v>3.3</v>
      </c>
      <c r="H61" s="24">
        <f>ROUND(G61*10/110,2)</f>
        <v>0.3</v>
      </c>
      <c r="I61" s="24">
        <f t="shared" si="0"/>
        <v>16.14</v>
      </c>
      <c r="K61" s="26"/>
      <c r="L61" s="26"/>
      <c r="M61" s="26"/>
      <c r="N61" s="26"/>
      <c r="O61" s="26"/>
      <c r="P61" s="27"/>
      <c r="Q61" s="28"/>
      <c r="R61" s="29"/>
      <c r="S61" s="30"/>
    </row>
    <row r="62" spans="1:19" s="18" customFormat="1" ht="33" customHeight="1" x14ac:dyDescent="0.25">
      <c r="A62" s="19"/>
      <c r="B62" s="20" t="s">
        <v>16</v>
      </c>
      <c r="C62" s="21" t="s">
        <v>36</v>
      </c>
      <c r="D62" s="22" t="s">
        <v>12</v>
      </c>
      <c r="E62" s="23" t="s">
        <v>87</v>
      </c>
      <c r="F62" s="24"/>
      <c r="G62" s="24"/>
      <c r="H62" s="24"/>
      <c r="I62" s="24"/>
      <c r="K62" s="26"/>
      <c r="L62" s="26"/>
      <c r="M62" s="26"/>
      <c r="N62" s="26"/>
      <c r="O62" s="26"/>
      <c r="P62" s="27"/>
      <c r="Q62" s="28"/>
      <c r="R62" s="29"/>
      <c r="S62" s="30"/>
    </row>
    <row r="63" spans="1:19" s="18" customFormat="1" ht="15.75" customHeight="1" x14ac:dyDescent="0.25">
      <c r="A63" s="19">
        <v>24044</v>
      </c>
      <c r="B63" s="20" t="s">
        <v>16</v>
      </c>
      <c r="C63" s="21" t="s">
        <v>36</v>
      </c>
      <c r="D63" s="22" t="s">
        <v>11</v>
      </c>
      <c r="E63" s="23" t="s">
        <v>88</v>
      </c>
      <c r="F63" s="24">
        <v>42.8</v>
      </c>
      <c r="G63" s="24">
        <v>1.9</v>
      </c>
      <c r="H63" s="24">
        <f>ROUND(1.81*10/110,2)</f>
        <v>0.16</v>
      </c>
      <c r="I63" s="24">
        <f t="shared" si="0"/>
        <v>44.699999999999996</v>
      </c>
      <c r="K63" s="26"/>
      <c r="L63" s="26"/>
      <c r="M63" s="26"/>
      <c r="N63" s="26"/>
      <c r="O63" s="26"/>
      <c r="P63" s="27"/>
      <c r="Q63" s="28"/>
      <c r="R63" s="29"/>
      <c r="S63" s="30"/>
    </row>
    <row r="64" spans="1:19" s="18" customFormat="1" ht="15.75" customHeight="1" x14ac:dyDescent="0.25">
      <c r="A64" s="19">
        <v>24045</v>
      </c>
      <c r="B64" s="20" t="s">
        <v>16</v>
      </c>
      <c r="C64" s="21" t="s">
        <v>36</v>
      </c>
      <c r="D64" s="22" t="s">
        <v>16</v>
      </c>
      <c r="E64" s="23" t="s">
        <v>89</v>
      </c>
      <c r="F64" s="24">
        <v>85.59</v>
      </c>
      <c r="G64" s="24">
        <v>1.9</v>
      </c>
      <c r="H64" s="24">
        <f>ROUND(1.81*10/110,2)</f>
        <v>0.16</v>
      </c>
      <c r="I64" s="24">
        <f t="shared" si="0"/>
        <v>87.490000000000009</v>
      </c>
      <c r="K64" s="26"/>
      <c r="L64" s="26"/>
      <c r="M64" s="26"/>
      <c r="N64" s="26"/>
      <c r="O64" s="26"/>
      <c r="P64" s="27"/>
      <c r="Q64" s="28"/>
      <c r="R64" s="29"/>
      <c r="S64" s="30"/>
    </row>
    <row r="65" spans="1:19" s="18" customFormat="1" ht="15.75" customHeight="1" x14ac:dyDescent="0.25">
      <c r="A65" s="19">
        <v>24046</v>
      </c>
      <c r="B65" s="20" t="s">
        <v>16</v>
      </c>
      <c r="C65" s="21" t="s">
        <v>90</v>
      </c>
      <c r="D65" s="22" t="s">
        <v>12</v>
      </c>
      <c r="E65" s="23" t="s">
        <v>91</v>
      </c>
      <c r="F65" s="24">
        <v>8.56</v>
      </c>
      <c r="G65" s="24">
        <v>0.04</v>
      </c>
      <c r="H65" s="24">
        <f>ROUND(G65*10/110,2)</f>
        <v>0</v>
      </c>
      <c r="I65" s="24">
        <f t="shared" si="0"/>
        <v>8.6</v>
      </c>
      <c r="K65" s="26"/>
      <c r="L65" s="26"/>
      <c r="M65" s="26"/>
      <c r="N65" s="26"/>
      <c r="O65" s="26"/>
      <c r="P65" s="27"/>
      <c r="Q65" s="28"/>
      <c r="R65" s="29"/>
      <c r="S65" s="30"/>
    </row>
    <row r="66" spans="1:19" s="18" customFormat="1" ht="15.75" customHeight="1" x14ac:dyDescent="0.25">
      <c r="A66" s="19">
        <v>24047</v>
      </c>
      <c r="B66" s="20" t="s">
        <v>16</v>
      </c>
      <c r="C66" s="21" t="s">
        <v>92</v>
      </c>
      <c r="D66" s="22" t="s">
        <v>12</v>
      </c>
      <c r="E66" s="23" t="s">
        <v>93</v>
      </c>
      <c r="F66" s="24">
        <v>8.56</v>
      </c>
      <c r="G66" s="24">
        <v>0.22</v>
      </c>
      <c r="H66" s="24">
        <f>ROUND(G66*10/110,2)</f>
        <v>0.02</v>
      </c>
      <c r="I66" s="24">
        <f t="shared" si="0"/>
        <v>8.7800000000000011</v>
      </c>
      <c r="K66" s="26"/>
      <c r="L66" s="26"/>
      <c r="M66" s="26"/>
      <c r="N66" s="26"/>
      <c r="O66" s="26"/>
      <c r="P66" s="27"/>
      <c r="Q66" s="28"/>
      <c r="R66" s="29"/>
      <c r="S66" s="30"/>
    </row>
    <row r="67" spans="1:19" s="18" customFormat="1" ht="15.75" customHeight="1" x14ac:dyDescent="0.25">
      <c r="A67" s="19">
        <v>24048</v>
      </c>
      <c r="B67" s="20" t="s">
        <v>16</v>
      </c>
      <c r="C67" s="21" t="s">
        <v>38</v>
      </c>
      <c r="D67" s="22" t="s">
        <v>12</v>
      </c>
      <c r="E67" s="23" t="s">
        <v>94</v>
      </c>
      <c r="F67" s="24">
        <v>21.4</v>
      </c>
      <c r="G67" s="24">
        <v>0.79</v>
      </c>
      <c r="H67" s="24">
        <f>ROUND(G67*10/110,2)</f>
        <v>7.0000000000000007E-2</v>
      </c>
      <c r="I67" s="24">
        <f t="shared" si="0"/>
        <v>22.189999999999998</v>
      </c>
      <c r="K67" s="26"/>
      <c r="L67" s="26"/>
      <c r="M67" s="26"/>
      <c r="N67" s="26"/>
      <c r="O67" s="26"/>
      <c r="P67" s="27"/>
      <c r="Q67" s="28"/>
      <c r="R67" s="29"/>
      <c r="S67" s="30"/>
    </row>
    <row r="68" spans="1:19" s="18" customFormat="1" ht="33" customHeight="1" x14ac:dyDescent="0.25">
      <c r="A68" s="19">
        <v>24049</v>
      </c>
      <c r="B68" s="20" t="s">
        <v>16</v>
      </c>
      <c r="C68" s="21" t="s">
        <v>95</v>
      </c>
      <c r="D68" s="22" t="s">
        <v>12</v>
      </c>
      <c r="E68" s="23" t="s">
        <v>96</v>
      </c>
      <c r="F68" s="24">
        <v>64.19</v>
      </c>
      <c r="G68" s="24">
        <v>22.07</v>
      </c>
      <c r="H68" s="24">
        <f>ROUND(21.98*10/110,2)</f>
        <v>2</v>
      </c>
      <c r="I68" s="24">
        <f t="shared" si="0"/>
        <v>86.259999999999991</v>
      </c>
      <c r="K68" s="26"/>
      <c r="L68" s="26"/>
      <c r="M68" s="26"/>
      <c r="N68" s="26"/>
      <c r="O68" s="26"/>
      <c r="P68" s="27"/>
      <c r="Q68" s="28"/>
      <c r="R68" s="29"/>
      <c r="S68" s="30"/>
    </row>
    <row r="69" spans="1:19" s="18" customFormat="1" ht="33" customHeight="1" x14ac:dyDescent="0.25">
      <c r="A69" s="19">
        <v>24050</v>
      </c>
      <c r="B69" s="20" t="s">
        <v>16</v>
      </c>
      <c r="C69" s="21" t="s">
        <v>97</v>
      </c>
      <c r="D69" s="22" t="s">
        <v>12</v>
      </c>
      <c r="E69" s="23" t="s">
        <v>98</v>
      </c>
      <c r="F69" s="24">
        <v>106.99</v>
      </c>
      <c r="G69" s="24">
        <v>22.22</v>
      </c>
      <c r="H69" s="24">
        <f>ROUND(22.13*10/110,2)</f>
        <v>2.0099999999999998</v>
      </c>
      <c r="I69" s="24">
        <f t="shared" si="0"/>
        <v>129.20999999999998</v>
      </c>
      <c r="K69" s="26"/>
      <c r="L69" s="26"/>
      <c r="M69" s="26"/>
      <c r="N69" s="26"/>
      <c r="O69" s="26"/>
      <c r="P69" s="27"/>
      <c r="Q69" s="28"/>
      <c r="R69" s="29"/>
      <c r="S69" s="30"/>
    </row>
    <row r="70" spans="1:19" s="18" customFormat="1" ht="15.75" customHeight="1" x14ac:dyDescent="0.25">
      <c r="A70" s="19">
        <v>24051</v>
      </c>
      <c r="B70" s="20" t="s">
        <v>16</v>
      </c>
      <c r="C70" s="21" t="s">
        <v>41</v>
      </c>
      <c r="D70" s="22" t="s">
        <v>12</v>
      </c>
      <c r="E70" s="23" t="s">
        <v>99</v>
      </c>
      <c r="F70" s="24">
        <v>21.4</v>
      </c>
      <c r="G70" s="24">
        <v>10.85</v>
      </c>
      <c r="H70" s="24">
        <f>ROUND(G70*10/110,2)</f>
        <v>0.99</v>
      </c>
      <c r="I70" s="24">
        <f t="shared" si="0"/>
        <v>32.25</v>
      </c>
      <c r="K70" s="26"/>
      <c r="L70" s="26"/>
      <c r="M70" s="26"/>
      <c r="N70" s="26"/>
      <c r="O70" s="26"/>
      <c r="P70" s="27"/>
      <c r="Q70" s="28"/>
      <c r="R70" s="29"/>
      <c r="S70" s="30"/>
    </row>
    <row r="71" spans="1:19" s="18" customFormat="1" ht="33" customHeight="1" x14ac:dyDescent="0.25">
      <c r="A71" s="19">
        <v>24052</v>
      </c>
      <c r="B71" s="20" t="s">
        <v>16</v>
      </c>
      <c r="C71" s="21" t="s">
        <v>43</v>
      </c>
      <c r="D71" s="22" t="s">
        <v>12</v>
      </c>
      <c r="E71" s="23" t="s">
        <v>100</v>
      </c>
      <c r="F71" s="24">
        <v>42.8</v>
      </c>
      <c r="G71" s="24">
        <v>18.3</v>
      </c>
      <c r="H71" s="24">
        <f>ROUND(15.51*10/110,2)</f>
        <v>1.41</v>
      </c>
      <c r="I71" s="24">
        <f t="shared" si="0"/>
        <v>61.099999999999994</v>
      </c>
      <c r="K71" s="26"/>
      <c r="L71" s="26"/>
      <c r="M71" s="26"/>
      <c r="N71" s="26"/>
      <c r="O71" s="26"/>
      <c r="P71" s="27"/>
      <c r="Q71" s="28"/>
      <c r="R71" s="29"/>
      <c r="S71" s="30"/>
    </row>
    <row r="72" spans="1:19" s="18" customFormat="1" ht="33" customHeight="1" x14ac:dyDescent="0.25">
      <c r="A72" s="19">
        <v>24053</v>
      </c>
      <c r="B72" s="20" t="s">
        <v>16</v>
      </c>
      <c r="C72" s="21" t="s">
        <v>43</v>
      </c>
      <c r="D72" s="22" t="s">
        <v>12</v>
      </c>
      <c r="E72" s="23" t="s">
        <v>100</v>
      </c>
      <c r="F72" s="24">
        <v>42.8</v>
      </c>
      <c r="G72" s="24">
        <v>19.43</v>
      </c>
      <c r="H72" s="24">
        <f>ROUND(19.42*10/110,2)</f>
        <v>1.77</v>
      </c>
      <c r="I72" s="24">
        <f t="shared" si="0"/>
        <v>62.23</v>
      </c>
      <c r="K72" s="26"/>
      <c r="L72" s="26"/>
      <c r="M72" s="26"/>
      <c r="N72" s="26"/>
      <c r="O72" s="26"/>
      <c r="P72" s="27"/>
      <c r="Q72" s="28"/>
      <c r="R72" s="29"/>
      <c r="S72" s="30"/>
    </row>
    <row r="73" spans="1:19" s="18" customFormat="1" ht="33" customHeight="1" x14ac:dyDescent="0.25">
      <c r="A73" s="19">
        <v>24054</v>
      </c>
      <c r="B73" s="20" t="s">
        <v>16</v>
      </c>
      <c r="C73" s="21" t="s">
        <v>45</v>
      </c>
      <c r="D73" s="22" t="s">
        <v>12</v>
      </c>
      <c r="E73" s="23" t="s">
        <v>101</v>
      </c>
      <c r="F73" s="24">
        <v>51.35</v>
      </c>
      <c r="G73" s="24">
        <v>8.08</v>
      </c>
      <c r="H73" s="24">
        <f>ROUND(G73*10/110,2)</f>
        <v>0.73</v>
      </c>
      <c r="I73" s="24">
        <f t="shared" si="0"/>
        <v>59.43</v>
      </c>
      <c r="K73" s="26"/>
      <c r="L73" s="26"/>
      <c r="M73" s="26"/>
      <c r="N73" s="26"/>
      <c r="O73" s="26"/>
      <c r="P73" s="27"/>
      <c r="Q73" s="28"/>
      <c r="R73" s="29"/>
      <c r="S73" s="30"/>
    </row>
    <row r="74" spans="1:19" s="18" customFormat="1" ht="15.75" customHeight="1" x14ac:dyDescent="0.25">
      <c r="A74" s="19">
        <v>24055</v>
      </c>
      <c r="B74" s="20" t="s">
        <v>16</v>
      </c>
      <c r="C74" s="21" t="s">
        <v>102</v>
      </c>
      <c r="D74" s="22" t="s">
        <v>12</v>
      </c>
      <c r="E74" s="23" t="s">
        <v>103</v>
      </c>
      <c r="F74" s="24">
        <v>64.19</v>
      </c>
      <c r="G74" s="24">
        <v>22.22</v>
      </c>
      <c r="H74" s="24">
        <f>ROUND(22.13*10/110,2)</f>
        <v>2.0099999999999998</v>
      </c>
      <c r="I74" s="24">
        <f t="shared" si="0"/>
        <v>86.41</v>
      </c>
      <c r="K74" s="26"/>
      <c r="L74" s="26"/>
      <c r="M74" s="26"/>
      <c r="N74" s="26"/>
      <c r="O74" s="26"/>
      <c r="P74" s="27"/>
      <c r="Q74" s="28"/>
      <c r="R74" s="29"/>
      <c r="S74" s="30"/>
    </row>
    <row r="75" spans="1:19" s="18" customFormat="1" ht="31.5" customHeight="1" x14ac:dyDescent="0.25">
      <c r="A75" s="19">
        <v>24056</v>
      </c>
      <c r="B75" s="20" t="s">
        <v>16</v>
      </c>
      <c r="C75" s="21" t="s">
        <v>104</v>
      </c>
      <c r="D75" s="22" t="s">
        <v>12</v>
      </c>
      <c r="E75" s="23" t="s">
        <v>105</v>
      </c>
      <c r="F75" s="24">
        <v>34.24</v>
      </c>
      <c r="G75" s="24">
        <v>3.56</v>
      </c>
      <c r="H75" s="24">
        <f>ROUND(3.47*10/110,2)</f>
        <v>0.32</v>
      </c>
      <c r="I75" s="24">
        <f t="shared" si="0"/>
        <v>37.800000000000004</v>
      </c>
      <c r="K75" s="26"/>
      <c r="L75" s="26"/>
      <c r="M75" s="26"/>
      <c r="N75" s="26"/>
      <c r="O75" s="26"/>
      <c r="P75" s="27"/>
      <c r="Q75" s="28"/>
      <c r="R75" s="29"/>
      <c r="S75" s="30"/>
    </row>
    <row r="76" spans="1:19" s="18" customFormat="1" ht="31.5" customHeight="1" x14ac:dyDescent="0.25">
      <c r="A76" s="19">
        <v>24057</v>
      </c>
      <c r="B76" s="20" t="s">
        <v>16</v>
      </c>
      <c r="C76" s="21" t="s">
        <v>47</v>
      </c>
      <c r="D76" s="22" t="s">
        <v>12</v>
      </c>
      <c r="E76" s="23" t="s">
        <v>106</v>
      </c>
      <c r="F76" s="24">
        <v>8.56</v>
      </c>
      <c r="G76" s="24">
        <v>0.17</v>
      </c>
      <c r="H76" s="24">
        <f>ROUND(0.08*10/110,2)</f>
        <v>0.01</v>
      </c>
      <c r="I76" s="24">
        <f t="shared" ref="I76:I103" si="2">SUM(F76:G76)</f>
        <v>8.73</v>
      </c>
      <c r="K76" s="26"/>
      <c r="L76" s="26"/>
      <c r="M76" s="26"/>
      <c r="N76" s="26"/>
      <c r="O76" s="26"/>
      <c r="P76" s="27"/>
      <c r="Q76" s="28"/>
      <c r="R76" s="29"/>
      <c r="S76" s="30"/>
    </row>
    <row r="77" spans="1:19" s="18" customFormat="1" ht="49.5" customHeight="1" x14ac:dyDescent="0.25">
      <c r="A77" s="19"/>
      <c r="B77" s="20" t="s">
        <v>16</v>
      </c>
      <c r="C77" s="21" t="s">
        <v>51</v>
      </c>
      <c r="D77" s="22" t="s">
        <v>12</v>
      </c>
      <c r="E77" s="23" t="s">
        <v>107</v>
      </c>
      <c r="F77" s="24"/>
      <c r="G77" s="24"/>
      <c r="H77" s="24"/>
      <c r="I77" s="24"/>
      <c r="K77" s="26"/>
      <c r="L77" s="26"/>
      <c r="M77" s="26"/>
      <c r="N77" s="26"/>
      <c r="O77" s="26"/>
      <c r="P77" s="27"/>
      <c r="Q77" s="28"/>
      <c r="R77" s="29"/>
      <c r="S77" s="30"/>
    </row>
    <row r="78" spans="1:19" s="18" customFormat="1" ht="49.5" customHeight="1" x14ac:dyDescent="0.25">
      <c r="A78" s="19">
        <v>24058</v>
      </c>
      <c r="B78" s="20" t="s">
        <v>16</v>
      </c>
      <c r="C78" s="21" t="s">
        <v>51</v>
      </c>
      <c r="D78" s="22" t="s">
        <v>11</v>
      </c>
      <c r="E78" s="23" t="s">
        <v>108</v>
      </c>
      <c r="F78" s="24">
        <v>42.8</v>
      </c>
      <c r="G78" s="24">
        <v>12.97</v>
      </c>
      <c r="H78" s="24">
        <f>ROUND(G78*10/110,2)</f>
        <v>1.18</v>
      </c>
      <c r="I78" s="24">
        <f t="shared" si="2"/>
        <v>55.769999999999996</v>
      </c>
      <c r="K78" s="26"/>
      <c r="L78" s="26"/>
      <c r="M78" s="26"/>
      <c r="N78" s="26"/>
      <c r="O78" s="26"/>
      <c r="P78" s="27"/>
      <c r="Q78" s="28"/>
      <c r="R78" s="29"/>
      <c r="S78" s="30"/>
    </row>
    <row r="79" spans="1:19" s="18" customFormat="1" ht="49.5" customHeight="1" x14ac:dyDescent="0.25">
      <c r="A79" s="19">
        <v>24059</v>
      </c>
      <c r="B79" s="20" t="s">
        <v>16</v>
      </c>
      <c r="C79" s="21" t="s">
        <v>51</v>
      </c>
      <c r="D79" s="22" t="s">
        <v>11</v>
      </c>
      <c r="E79" s="23" t="s">
        <v>109</v>
      </c>
      <c r="F79" s="24">
        <v>42.8</v>
      </c>
      <c r="G79" s="24">
        <v>9.77</v>
      </c>
      <c r="H79" s="24">
        <f>ROUND(G79*10/110,2)</f>
        <v>0.89</v>
      </c>
      <c r="I79" s="24">
        <f t="shared" si="2"/>
        <v>52.569999999999993</v>
      </c>
      <c r="K79" s="26"/>
      <c r="L79" s="26"/>
      <c r="M79" s="26"/>
      <c r="N79" s="26"/>
      <c r="O79" s="26"/>
      <c r="P79" s="27"/>
      <c r="Q79" s="28"/>
      <c r="R79" s="29"/>
      <c r="S79" s="30"/>
    </row>
    <row r="80" spans="1:19" s="18" customFormat="1" ht="63.75" customHeight="1" x14ac:dyDescent="0.25">
      <c r="A80" s="19">
        <v>24060</v>
      </c>
      <c r="B80" s="20" t="s">
        <v>16</v>
      </c>
      <c r="C80" s="21" t="s">
        <v>51</v>
      </c>
      <c r="D80" s="22" t="s">
        <v>16</v>
      </c>
      <c r="E80" s="23" t="s">
        <v>110</v>
      </c>
      <c r="F80" s="24">
        <v>21.4</v>
      </c>
      <c r="G80" s="24">
        <v>8.83</v>
      </c>
      <c r="H80" s="24">
        <f>ROUND(G80*10/110,2)</f>
        <v>0.8</v>
      </c>
      <c r="I80" s="24">
        <f t="shared" si="2"/>
        <v>30.229999999999997</v>
      </c>
      <c r="K80" s="26"/>
      <c r="L80" s="26"/>
      <c r="M80" s="26"/>
      <c r="N80" s="26"/>
      <c r="O80" s="26"/>
      <c r="P80" s="27"/>
      <c r="Q80" s="28"/>
      <c r="R80" s="29"/>
      <c r="S80" s="30"/>
    </row>
    <row r="81" spans="1:19" s="18" customFormat="1" ht="63.75" customHeight="1" x14ac:dyDescent="0.25">
      <c r="A81" s="19">
        <v>24061</v>
      </c>
      <c r="B81" s="20" t="s">
        <v>16</v>
      </c>
      <c r="C81" s="21" t="s">
        <v>51</v>
      </c>
      <c r="D81" s="22" t="s">
        <v>16</v>
      </c>
      <c r="E81" s="23" t="s">
        <v>111</v>
      </c>
      <c r="F81" s="24">
        <v>21.4</v>
      </c>
      <c r="G81" s="24">
        <v>7.22</v>
      </c>
      <c r="H81" s="24">
        <f>ROUND(G81*10/110,2)</f>
        <v>0.66</v>
      </c>
      <c r="I81" s="24">
        <f t="shared" si="2"/>
        <v>28.619999999999997</v>
      </c>
      <c r="K81" s="26"/>
      <c r="L81" s="26"/>
      <c r="M81" s="26"/>
      <c r="N81" s="26"/>
      <c r="O81" s="26"/>
      <c r="P81" s="27"/>
      <c r="Q81" s="28"/>
      <c r="R81" s="29"/>
      <c r="S81" s="30"/>
    </row>
    <row r="82" spans="1:19" s="18" customFormat="1" ht="33" customHeight="1" x14ac:dyDescent="0.25">
      <c r="A82" s="19"/>
      <c r="B82" s="20" t="s">
        <v>16</v>
      </c>
      <c r="C82" s="21" t="s">
        <v>112</v>
      </c>
      <c r="D82" s="22" t="s">
        <v>12</v>
      </c>
      <c r="E82" s="23" t="s">
        <v>113</v>
      </c>
      <c r="F82" s="24"/>
      <c r="G82" s="24"/>
      <c r="H82" s="24"/>
      <c r="I82" s="24"/>
      <c r="K82" s="26"/>
      <c r="L82" s="26"/>
      <c r="M82" s="26"/>
      <c r="N82" s="26"/>
      <c r="O82" s="26"/>
      <c r="P82" s="27"/>
      <c r="Q82" s="28"/>
      <c r="R82" s="29"/>
      <c r="S82" s="30"/>
    </row>
    <row r="83" spans="1:19" s="18" customFormat="1" ht="33" customHeight="1" x14ac:dyDescent="0.25">
      <c r="A83" s="19">
        <v>24062</v>
      </c>
      <c r="B83" s="20" t="s">
        <v>16</v>
      </c>
      <c r="C83" s="21" t="s">
        <v>112</v>
      </c>
      <c r="D83" s="22" t="s">
        <v>11</v>
      </c>
      <c r="E83" s="23" t="s">
        <v>114</v>
      </c>
      <c r="F83" s="24">
        <v>42.8</v>
      </c>
      <c r="G83" s="24">
        <v>5.17</v>
      </c>
      <c r="H83" s="24">
        <f t="shared" ref="H83:H88" si="3">ROUND(G83*10/110,2)</f>
        <v>0.47</v>
      </c>
      <c r="I83" s="24">
        <f t="shared" si="2"/>
        <v>47.97</v>
      </c>
      <c r="K83" s="26"/>
      <c r="L83" s="26"/>
      <c r="M83" s="26"/>
      <c r="N83" s="26"/>
      <c r="O83" s="26"/>
      <c r="P83" s="27"/>
      <c r="Q83" s="28"/>
      <c r="R83" s="29"/>
      <c r="S83" s="30"/>
    </row>
    <row r="84" spans="1:19" s="18" customFormat="1" ht="33" customHeight="1" x14ac:dyDescent="0.25">
      <c r="A84" s="19">
        <v>24063</v>
      </c>
      <c r="B84" s="20" t="s">
        <v>16</v>
      </c>
      <c r="C84" s="21" t="s">
        <v>112</v>
      </c>
      <c r="D84" s="22" t="s">
        <v>11</v>
      </c>
      <c r="E84" s="23" t="s">
        <v>115</v>
      </c>
      <c r="F84" s="24">
        <v>42.8</v>
      </c>
      <c r="G84" s="24">
        <v>4.12</v>
      </c>
      <c r="H84" s="24">
        <f t="shared" si="3"/>
        <v>0.37</v>
      </c>
      <c r="I84" s="24">
        <f t="shared" si="2"/>
        <v>46.919999999999995</v>
      </c>
      <c r="K84" s="26"/>
      <c r="L84" s="26"/>
      <c r="M84" s="26"/>
      <c r="N84" s="26"/>
      <c r="O84" s="26"/>
      <c r="P84" s="27"/>
      <c r="Q84" s="28"/>
      <c r="R84" s="29"/>
      <c r="S84" s="30"/>
    </row>
    <row r="85" spans="1:19" s="18" customFormat="1" ht="33" customHeight="1" x14ac:dyDescent="0.25">
      <c r="A85" s="19">
        <v>24064</v>
      </c>
      <c r="B85" s="20" t="s">
        <v>16</v>
      </c>
      <c r="C85" s="21" t="s">
        <v>112</v>
      </c>
      <c r="D85" s="22" t="s">
        <v>11</v>
      </c>
      <c r="E85" s="23" t="s">
        <v>116</v>
      </c>
      <c r="F85" s="24">
        <v>42.8</v>
      </c>
      <c r="G85" s="24">
        <v>3.04</v>
      </c>
      <c r="H85" s="24">
        <f t="shared" si="3"/>
        <v>0.28000000000000003</v>
      </c>
      <c r="I85" s="24">
        <f t="shared" si="2"/>
        <v>45.839999999999996</v>
      </c>
      <c r="K85" s="26"/>
      <c r="L85" s="26"/>
      <c r="M85" s="26"/>
      <c r="N85" s="26"/>
      <c r="O85" s="26"/>
      <c r="P85" s="27"/>
      <c r="Q85" s="28"/>
      <c r="R85" s="29"/>
      <c r="S85" s="30"/>
    </row>
    <row r="86" spans="1:19" s="18" customFormat="1" ht="47.25" customHeight="1" x14ac:dyDescent="0.25">
      <c r="A86" s="19">
        <v>24065</v>
      </c>
      <c r="B86" s="20" t="s">
        <v>16</v>
      </c>
      <c r="C86" s="21" t="s">
        <v>112</v>
      </c>
      <c r="D86" s="22" t="s">
        <v>16</v>
      </c>
      <c r="E86" s="23" t="s">
        <v>117</v>
      </c>
      <c r="F86" s="24">
        <v>21.4</v>
      </c>
      <c r="G86" s="24">
        <v>3.44</v>
      </c>
      <c r="H86" s="24">
        <f t="shared" si="3"/>
        <v>0.31</v>
      </c>
      <c r="I86" s="24">
        <f t="shared" si="2"/>
        <v>24.84</v>
      </c>
      <c r="K86" s="26"/>
      <c r="L86" s="26"/>
      <c r="M86" s="26"/>
      <c r="N86" s="26"/>
      <c r="O86" s="26"/>
      <c r="P86" s="27"/>
      <c r="Q86" s="28"/>
      <c r="R86" s="29"/>
      <c r="S86" s="30"/>
    </row>
    <row r="87" spans="1:19" s="18" customFormat="1" ht="47.25" customHeight="1" x14ac:dyDescent="0.25">
      <c r="A87" s="19">
        <v>24066</v>
      </c>
      <c r="B87" s="20" t="s">
        <v>16</v>
      </c>
      <c r="C87" s="21" t="s">
        <v>112</v>
      </c>
      <c r="D87" s="22" t="s">
        <v>16</v>
      </c>
      <c r="E87" s="23" t="s">
        <v>118</v>
      </c>
      <c r="F87" s="24">
        <v>21.4</v>
      </c>
      <c r="G87" s="24">
        <v>2.75</v>
      </c>
      <c r="H87" s="24">
        <f t="shared" si="3"/>
        <v>0.25</v>
      </c>
      <c r="I87" s="24">
        <f t="shared" si="2"/>
        <v>24.15</v>
      </c>
      <c r="K87" s="26"/>
      <c r="L87" s="26"/>
      <c r="M87" s="26"/>
      <c r="N87" s="26"/>
      <c r="O87" s="26"/>
      <c r="P87" s="27"/>
      <c r="Q87" s="28"/>
      <c r="R87" s="29"/>
      <c r="S87" s="30"/>
    </row>
    <row r="88" spans="1:19" s="18" customFormat="1" ht="47.25" customHeight="1" x14ac:dyDescent="0.25">
      <c r="A88" s="19">
        <v>24067</v>
      </c>
      <c r="B88" s="20" t="s">
        <v>16</v>
      </c>
      <c r="C88" s="21" t="s">
        <v>112</v>
      </c>
      <c r="D88" s="22" t="s">
        <v>16</v>
      </c>
      <c r="E88" s="23" t="s">
        <v>119</v>
      </c>
      <c r="F88" s="24">
        <v>21.4</v>
      </c>
      <c r="G88" s="24">
        <v>2.02</v>
      </c>
      <c r="H88" s="24">
        <f t="shared" si="3"/>
        <v>0.18</v>
      </c>
      <c r="I88" s="24">
        <f t="shared" si="2"/>
        <v>23.419999999999998</v>
      </c>
      <c r="K88" s="26"/>
      <c r="L88" s="26"/>
      <c r="M88" s="26"/>
      <c r="N88" s="26"/>
      <c r="O88" s="26"/>
      <c r="P88" s="27"/>
      <c r="Q88" s="28"/>
      <c r="R88" s="29"/>
      <c r="S88" s="30"/>
    </row>
    <row r="89" spans="1:19" s="18" customFormat="1" ht="33" customHeight="1" x14ac:dyDescent="0.25">
      <c r="A89" s="19"/>
      <c r="B89" s="20" t="s">
        <v>16</v>
      </c>
      <c r="C89" s="21" t="s">
        <v>64</v>
      </c>
      <c r="D89" s="22" t="s">
        <v>12</v>
      </c>
      <c r="E89" s="23" t="s">
        <v>120</v>
      </c>
      <c r="F89" s="24"/>
      <c r="G89" s="24"/>
      <c r="H89" s="24"/>
      <c r="I89" s="24"/>
      <c r="K89" s="26"/>
      <c r="L89" s="26"/>
      <c r="M89" s="26"/>
      <c r="N89" s="26"/>
      <c r="O89" s="26"/>
      <c r="P89" s="27"/>
      <c r="Q89" s="28"/>
      <c r="R89" s="29"/>
      <c r="S89" s="30"/>
    </row>
    <row r="90" spans="1:19" s="18" customFormat="1" ht="48.75" customHeight="1" x14ac:dyDescent="0.25">
      <c r="A90" s="19">
        <v>24068</v>
      </c>
      <c r="B90" s="20" t="s">
        <v>16</v>
      </c>
      <c r="C90" s="21" t="s">
        <v>64</v>
      </c>
      <c r="D90" s="22" t="s">
        <v>27</v>
      </c>
      <c r="E90" s="23" t="s">
        <v>121</v>
      </c>
      <c r="F90" s="24">
        <v>192.58</v>
      </c>
      <c r="G90" s="24">
        <v>14.85</v>
      </c>
      <c r="H90" s="24">
        <f t="shared" ref="H90:H95" si="4">ROUND(G90*10/110,2)</f>
        <v>1.35</v>
      </c>
      <c r="I90" s="24">
        <f t="shared" si="2"/>
        <v>207.43</v>
      </c>
      <c r="K90" s="26"/>
      <c r="L90" s="26"/>
      <c r="M90" s="26"/>
      <c r="N90" s="26"/>
      <c r="O90" s="26"/>
      <c r="P90" s="27"/>
      <c r="Q90" s="28"/>
      <c r="R90" s="29"/>
      <c r="S90" s="30"/>
    </row>
    <row r="91" spans="1:19" s="18" customFormat="1" ht="48.75" customHeight="1" x14ac:dyDescent="0.25">
      <c r="A91" s="19">
        <v>24069</v>
      </c>
      <c r="B91" s="20" t="s">
        <v>16</v>
      </c>
      <c r="C91" s="21" t="s">
        <v>64</v>
      </c>
      <c r="D91" s="22" t="s">
        <v>27</v>
      </c>
      <c r="E91" s="23" t="s">
        <v>122</v>
      </c>
      <c r="F91" s="24">
        <v>192.58</v>
      </c>
      <c r="G91" s="24">
        <v>21.27</v>
      </c>
      <c r="H91" s="24">
        <f t="shared" si="4"/>
        <v>1.93</v>
      </c>
      <c r="I91" s="24">
        <f t="shared" si="2"/>
        <v>213.85000000000002</v>
      </c>
      <c r="K91" s="26"/>
      <c r="L91" s="26"/>
      <c r="M91" s="26"/>
      <c r="N91" s="26"/>
      <c r="O91" s="26"/>
      <c r="P91" s="27"/>
      <c r="Q91" s="28"/>
      <c r="R91" s="29"/>
      <c r="S91" s="30"/>
    </row>
    <row r="92" spans="1:19" s="18" customFormat="1" ht="48.75" customHeight="1" x14ac:dyDescent="0.25">
      <c r="A92" s="19">
        <v>24070</v>
      </c>
      <c r="B92" s="20" t="s">
        <v>16</v>
      </c>
      <c r="C92" s="21" t="s">
        <v>64</v>
      </c>
      <c r="D92" s="22" t="s">
        <v>34</v>
      </c>
      <c r="E92" s="23" t="s">
        <v>123</v>
      </c>
      <c r="F92" s="24">
        <v>192.58</v>
      </c>
      <c r="G92" s="24">
        <v>19.940000000000001</v>
      </c>
      <c r="H92" s="24">
        <f t="shared" si="4"/>
        <v>1.81</v>
      </c>
      <c r="I92" s="24">
        <f t="shared" si="2"/>
        <v>212.52</v>
      </c>
      <c r="K92" s="26"/>
      <c r="L92" s="26"/>
      <c r="M92" s="26"/>
      <c r="N92" s="26"/>
      <c r="O92" s="26"/>
      <c r="P92" s="27"/>
      <c r="Q92" s="28"/>
      <c r="R92" s="29"/>
      <c r="S92" s="30"/>
    </row>
    <row r="93" spans="1:19" s="18" customFormat="1" ht="48.75" customHeight="1" x14ac:dyDescent="0.25">
      <c r="A93" s="19">
        <v>24071</v>
      </c>
      <c r="B93" s="20" t="s">
        <v>16</v>
      </c>
      <c r="C93" s="21" t="s">
        <v>64</v>
      </c>
      <c r="D93" s="22" t="s">
        <v>34</v>
      </c>
      <c r="E93" s="23" t="s">
        <v>124</v>
      </c>
      <c r="F93" s="24">
        <v>192.58</v>
      </c>
      <c r="G93" s="24">
        <v>29.56</v>
      </c>
      <c r="H93" s="24">
        <f t="shared" si="4"/>
        <v>2.69</v>
      </c>
      <c r="I93" s="24">
        <f t="shared" si="2"/>
        <v>222.14000000000001</v>
      </c>
      <c r="K93" s="26"/>
      <c r="L93" s="26"/>
      <c r="M93" s="26"/>
      <c r="N93" s="26"/>
      <c r="O93" s="26"/>
      <c r="P93" s="27"/>
      <c r="Q93" s="28"/>
      <c r="R93" s="29"/>
      <c r="S93" s="30"/>
    </row>
    <row r="94" spans="1:19" s="18" customFormat="1" ht="48.75" customHeight="1" x14ac:dyDescent="0.25">
      <c r="A94" s="19">
        <v>24072</v>
      </c>
      <c r="B94" s="20" t="s">
        <v>16</v>
      </c>
      <c r="C94" s="21" t="s">
        <v>64</v>
      </c>
      <c r="D94" s="22" t="s">
        <v>125</v>
      </c>
      <c r="E94" s="23" t="s">
        <v>126</v>
      </c>
      <c r="F94" s="24">
        <v>192.58</v>
      </c>
      <c r="G94" s="24">
        <v>25.02</v>
      </c>
      <c r="H94" s="24">
        <f t="shared" si="4"/>
        <v>2.27</v>
      </c>
      <c r="I94" s="24">
        <f t="shared" si="2"/>
        <v>217.60000000000002</v>
      </c>
      <c r="K94" s="26"/>
      <c r="L94" s="26"/>
      <c r="M94" s="26"/>
      <c r="N94" s="26"/>
      <c r="O94" s="26"/>
      <c r="P94" s="27"/>
      <c r="Q94" s="28"/>
      <c r="R94" s="29"/>
      <c r="S94" s="30"/>
    </row>
    <row r="95" spans="1:19" s="18" customFormat="1" ht="48.75" customHeight="1" x14ac:dyDescent="0.25">
      <c r="A95" s="19">
        <v>24073</v>
      </c>
      <c r="B95" s="20" t="s">
        <v>16</v>
      </c>
      <c r="C95" s="21" t="s">
        <v>64</v>
      </c>
      <c r="D95" s="22" t="s">
        <v>125</v>
      </c>
      <c r="E95" s="23" t="s">
        <v>127</v>
      </c>
      <c r="F95" s="24">
        <v>192.58</v>
      </c>
      <c r="G95" s="24">
        <v>37.85</v>
      </c>
      <c r="H95" s="24">
        <f t="shared" si="4"/>
        <v>3.44</v>
      </c>
      <c r="I95" s="24">
        <f t="shared" si="2"/>
        <v>230.43</v>
      </c>
      <c r="K95" s="26"/>
      <c r="L95" s="26"/>
      <c r="M95" s="26"/>
      <c r="N95" s="26"/>
      <c r="O95" s="26"/>
      <c r="P95" s="27"/>
      <c r="Q95" s="28"/>
      <c r="R95" s="29"/>
      <c r="S95" s="30"/>
    </row>
    <row r="96" spans="1:19" s="18" customFormat="1" ht="15.75" customHeight="1" x14ac:dyDescent="0.25">
      <c r="A96" s="19"/>
      <c r="B96" s="20" t="s">
        <v>16</v>
      </c>
      <c r="C96" s="21" t="s">
        <v>66</v>
      </c>
      <c r="D96" s="22" t="s">
        <v>12</v>
      </c>
      <c r="E96" s="23" t="s">
        <v>128</v>
      </c>
      <c r="F96" s="24"/>
      <c r="G96" s="24"/>
      <c r="H96" s="24"/>
      <c r="I96" s="24"/>
      <c r="K96" s="26"/>
      <c r="L96" s="26"/>
      <c r="M96" s="26"/>
      <c r="N96" s="26"/>
      <c r="O96" s="26"/>
      <c r="P96" s="27"/>
      <c r="Q96" s="28"/>
      <c r="R96" s="29"/>
      <c r="S96" s="30"/>
    </row>
    <row r="97" spans="1:19" s="18" customFormat="1" ht="15.75" customHeight="1" x14ac:dyDescent="0.25">
      <c r="A97" s="19">
        <v>24074</v>
      </c>
      <c r="B97" s="20" t="s">
        <v>16</v>
      </c>
      <c r="C97" s="21" t="s">
        <v>66</v>
      </c>
      <c r="D97" s="22" t="s">
        <v>11</v>
      </c>
      <c r="E97" s="23" t="s">
        <v>129</v>
      </c>
      <c r="F97" s="24">
        <v>8.56</v>
      </c>
      <c r="G97" s="24">
        <v>0.45</v>
      </c>
      <c r="H97" s="24">
        <f>ROUND(G97*10/110,2)</f>
        <v>0.04</v>
      </c>
      <c r="I97" s="24">
        <f t="shared" si="2"/>
        <v>9.01</v>
      </c>
      <c r="K97" s="26"/>
      <c r="L97" s="26"/>
      <c r="M97" s="26"/>
      <c r="N97" s="26"/>
      <c r="O97" s="26"/>
      <c r="P97" s="27"/>
      <c r="Q97" s="28"/>
      <c r="R97" s="29"/>
      <c r="S97" s="30"/>
    </row>
    <row r="98" spans="1:19" s="18" customFormat="1" ht="15.75" customHeight="1" x14ac:dyDescent="0.25">
      <c r="A98" s="19">
        <v>24075</v>
      </c>
      <c r="B98" s="20" t="s">
        <v>16</v>
      </c>
      <c r="C98" s="21" t="s">
        <v>66</v>
      </c>
      <c r="D98" s="22" t="s">
        <v>18</v>
      </c>
      <c r="E98" s="23" t="s">
        <v>130</v>
      </c>
      <c r="F98" s="24">
        <v>4.2699999999999996</v>
      </c>
      <c r="G98" s="24">
        <v>0.09</v>
      </c>
      <c r="H98" s="24">
        <f>ROUND(G98*10/110,2)</f>
        <v>0.01</v>
      </c>
      <c r="I98" s="24">
        <f t="shared" si="2"/>
        <v>4.3599999999999994</v>
      </c>
      <c r="K98" s="26"/>
      <c r="L98" s="26"/>
      <c r="M98" s="26"/>
      <c r="N98" s="26"/>
      <c r="O98" s="26"/>
      <c r="P98" s="27"/>
      <c r="Q98" s="28"/>
      <c r="R98" s="29"/>
      <c r="S98" s="30"/>
    </row>
    <row r="99" spans="1:19" s="18" customFormat="1" ht="15.75" customHeight="1" x14ac:dyDescent="0.25">
      <c r="A99" s="19"/>
      <c r="B99" s="20" t="s">
        <v>16</v>
      </c>
      <c r="C99" s="21" t="s">
        <v>131</v>
      </c>
      <c r="D99" s="22" t="s">
        <v>12</v>
      </c>
      <c r="E99" s="23" t="s">
        <v>132</v>
      </c>
      <c r="F99" s="24"/>
      <c r="G99" s="24"/>
      <c r="H99" s="24"/>
      <c r="I99" s="24"/>
      <c r="K99" s="26"/>
      <c r="L99" s="26"/>
      <c r="M99" s="26"/>
      <c r="N99" s="26"/>
      <c r="O99" s="26"/>
      <c r="P99" s="27"/>
      <c r="Q99" s="28"/>
      <c r="R99" s="29"/>
      <c r="S99" s="30"/>
    </row>
    <row r="100" spans="1:19" s="18" customFormat="1" ht="48" customHeight="1" x14ac:dyDescent="0.25">
      <c r="A100" s="19">
        <v>24076</v>
      </c>
      <c r="B100" s="20" t="s">
        <v>16</v>
      </c>
      <c r="C100" s="21" t="s">
        <v>131</v>
      </c>
      <c r="D100" s="22" t="s">
        <v>11</v>
      </c>
      <c r="E100" s="23" t="s">
        <v>133</v>
      </c>
      <c r="F100" s="24">
        <v>42.8</v>
      </c>
      <c r="G100" s="24">
        <v>1.5</v>
      </c>
      <c r="H100" s="24">
        <f>ROUND(1.41*10/110,2)</f>
        <v>0.13</v>
      </c>
      <c r="I100" s="24">
        <f t="shared" si="2"/>
        <v>44.3</v>
      </c>
      <c r="K100" s="26"/>
      <c r="L100" s="26"/>
      <c r="M100" s="26"/>
      <c r="N100" s="26"/>
      <c r="O100" s="26"/>
      <c r="P100" s="27"/>
      <c r="Q100" s="28"/>
      <c r="R100" s="29"/>
      <c r="S100" s="30"/>
    </row>
    <row r="101" spans="1:19" s="18" customFormat="1" ht="35.25" customHeight="1" x14ac:dyDescent="0.25">
      <c r="A101" s="19">
        <v>24077</v>
      </c>
      <c r="B101" s="20" t="s">
        <v>16</v>
      </c>
      <c r="C101" s="21" t="s">
        <v>131</v>
      </c>
      <c r="D101" s="22" t="s">
        <v>16</v>
      </c>
      <c r="E101" s="23" t="s">
        <v>134</v>
      </c>
      <c r="F101" s="24">
        <v>128.38999999999999</v>
      </c>
      <c r="G101" s="24">
        <v>1.67</v>
      </c>
      <c r="H101" s="24">
        <f>ROUND(1.58*10/110,2)</f>
        <v>0.14000000000000001</v>
      </c>
      <c r="I101" s="24">
        <f t="shared" si="2"/>
        <v>130.05999999999997</v>
      </c>
      <c r="K101" s="26"/>
      <c r="L101" s="26"/>
      <c r="M101" s="26"/>
      <c r="N101" s="26"/>
      <c r="O101" s="26"/>
      <c r="P101" s="27"/>
      <c r="Q101" s="28"/>
      <c r="R101" s="29"/>
      <c r="S101" s="30"/>
    </row>
    <row r="102" spans="1:19" s="18" customFormat="1" ht="32.25" customHeight="1" x14ac:dyDescent="0.25">
      <c r="A102" s="19"/>
      <c r="B102" s="20" t="s">
        <v>16</v>
      </c>
      <c r="C102" s="21" t="s">
        <v>68</v>
      </c>
      <c r="D102" s="22" t="s">
        <v>12</v>
      </c>
      <c r="E102" s="23" t="s">
        <v>135</v>
      </c>
      <c r="F102" s="24"/>
      <c r="G102" s="24"/>
      <c r="H102" s="24"/>
      <c r="I102" s="24"/>
      <c r="K102" s="26"/>
      <c r="L102" s="26"/>
      <c r="M102" s="26"/>
      <c r="N102" s="26"/>
      <c r="O102" s="26"/>
      <c r="P102" s="27"/>
      <c r="Q102" s="28"/>
      <c r="R102" s="29"/>
      <c r="S102" s="30"/>
    </row>
    <row r="103" spans="1:19" s="18" customFormat="1" ht="15.75" customHeight="1" x14ac:dyDescent="0.25">
      <c r="A103" s="19">
        <v>24086</v>
      </c>
      <c r="B103" s="20" t="s">
        <v>16</v>
      </c>
      <c r="C103" s="21" t="s">
        <v>68</v>
      </c>
      <c r="D103" s="22" t="s">
        <v>16</v>
      </c>
      <c r="E103" s="23" t="s">
        <v>136</v>
      </c>
      <c r="F103" s="24">
        <v>12.84</v>
      </c>
      <c r="G103" s="24">
        <v>1.92</v>
      </c>
      <c r="H103" s="24">
        <f>ROUND(1.74*10/110,2)</f>
        <v>0.16</v>
      </c>
      <c r="I103" s="24">
        <f t="shared" si="2"/>
        <v>14.76</v>
      </c>
      <c r="K103" s="26"/>
      <c r="L103" s="26"/>
      <c r="M103" s="26"/>
      <c r="N103" s="26"/>
      <c r="O103" s="26"/>
      <c r="P103" s="27"/>
      <c r="Q103" s="28"/>
      <c r="R103" s="29"/>
      <c r="S103" s="30"/>
    </row>
    <row r="104" spans="1:19" x14ac:dyDescent="0.25">
      <c r="K104" s="26"/>
      <c r="L104" s="26"/>
      <c r="M104" s="26"/>
      <c r="N104" s="26"/>
      <c r="O104" s="26"/>
      <c r="P104" s="27"/>
      <c r="Q104" s="28"/>
      <c r="R104" s="29"/>
      <c r="S104" s="30"/>
    </row>
    <row r="105" spans="1:19" x14ac:dyDescent="0.25">
      <c r="K105" s="26"/>
      <c r="L105" s="26"/>
      <c r="M105" s="26"/>
      <c r="N105" s="26"/>
      <c r="O105" s="26"/>
      <c r="P105" s="27"/>
      <c r="Q105" s="28"/>
      <c r="R105" s="29"/>
      <c r="S105" s="30"/>
    </row>
    <row r="106" spans="1:19" x14ac:dyDescent="0.25">
      <c r="K106" s="26"/>
      <c r="L106" s="26"/>
      <c r="M106" s="26"/>
      <c r="N106" s="26"/>
      <c r="O106" s="26"/>
      <c r="P106" s="27"/>
      <c r="Q106" s="28"/>
      <c r="R106" s="29"/>
      <c r="S106" s="30"/>
    </row>
    <row r="107" spans="1:19" x14ac:dyDescent="0.25">
      <c r="K107" s="26"/>
      <c r="L107" s="26"/>
      <c r="M107" s="26"/>
      <c r="N107" s="26"/>
      <c r="O107" s="26"/>
      <c r="P107" s="27"/>
      <c r="Q107" s="28"/>
      <c r="R107" s="29"/>
      <c r="S107" s="30"/>
    </row>
    <row r="108" spans="1:19" x14ac:dyDescent="0.25">
      <c r="K108" s="26"/>
      <c r="L108" s="26"/>
      <c r="M108" s="26"/>
      <c r="N108" s="26"/>
      <c r="O108" s="26"/>
      <c r="P108" s="27"/>
      <c r="Q108" s="28"/>
      <c r="R108" s="29"/>
      <c r="S108" s="30"/>
    </row>
    <row r="109" spans="1:19" x14ac:dyDescent="0.25">
      <c r="K109" s="26"/>
      <c r="L109" s="26"/>
      <c r="M109" s="26"/>
      <c r="N109" s="26"/>
      <c r="O109" s="26"/>
      <c r="P109" s="27"/>
      <c r="Q109" s="28"/>
      <c r="R109" s="29"/>
      <c r="S109" s="30"/>
    </row>
    <row r="110" spans="1:19" x14ac:dyDescent="0.25">
      <c r="K110" s="26"/>
      <c r="L110" s="26"/>
      <c r="M110" s="26"/>
      <c r="N110" s="26"/>
      <c r="O110" s="26"/>
      <c r="P110" s="27"/>
      <c r="Q110" s="28"/>
      <c r="R110" s="29"/>
      <c r="S110" s="30"/>
    </row>
    <row r="111" spans="1:19" x14ac:dyDescent="0.25">
      <c r="K111" s="26"/>
      <c r="L111" s="26"/>
      <c r="M111" s="26"/>
      <c r="N111" s="26"/>
      <c r="O111" s="26"/>
      <c r="P111" s="27"/>
      <c r="Q111" s="28"/>
      <c r="R111" s="29"/>
      <c r="S111" s="30"/>
    </row>
    <row r="112" spans="1:19" x14ac:dyDescent="0.25">
      <c r="K112" s="26"/>
      <c r="L112" s="26"/>
      <c r="M112" s="26"/>
      <c r="N112" s="26"/>
      <c r="O112" s="26"/>
      <c r="P112" s="27"/>
      <c r="Q112" s="28"/>
      <c r="R112" s="29"/>
      <c r="S112" s="30"/>
    </row>
    <row r="113" spans="11:19" x14ac:dyDescent="0.25">
      <c r="K113" s="26"/>
      <c r="L113" s="26"/>
      <c r="M113" s="26"/>
      <c r="N113" s="26"/>
      <c r="O113" s="26"/>
      <c r="P113" s="27"/>
      <c r="Q113" s="28"/>
      <c r="R113" s="29"/>
      <c r="S113" s="30"/>
    </row>
    <row r="114" spans="11:19" x14ac:dyDescent="0.25">
      <c r="K114" s="26"/>
      <c r="L114" s="26"/>
      <c r="M114" s="26"/>
      <c r="N114" s="26"/>
      <c r="O114" s="26"/>
      <c r="P114" s="27"/>
      <c r="Q114" s="28"/>
      <c r="R114" s="29"/>
      <c r="S114" s="30"/>
    </row>
    <row r="115" spans="11:19" x14ac:dyDescent="0.25">
      <c r="K115" s="26"/>
      <c r="L115" s="26"/>
      <c r="M115" s="26"/>
      <c r="N115" s="26"/>
      <c r="O115" s="26"/>
      <c r="P115" s="27"/>
      <c r="Q115" s="28"/>
      <c r="R115" s="29"/>
      <c r="S115" s="30"/>
    </row>
    <row r="116" spans="11:19" x14ac:dyDescent="0.25">
      <c r="K116" s="26"/>
      <c r="L116" s="26"/>
      <c r="M116" s="26"/>
      <c r="N116" s="26"/>
      <c r="O116" s="26"/>
      <c r="P116" s="27"/>
      <c r="Q116" s="28"/>
      <c r="R116" s="29"/>
      <c r="S116" s="30"/>
    </row>
    <row r="117" spans="11:19" x14ac:dyDescent="0.25">
      <c r="K117" s="26"/>
      <c r="L117" s="26"/>
      <c r="M117" s="26"/>
      <c r="N117" s="26"/>
      <c r="O117" s="26"/>
      <c r="P117" s="27"/>
      <c r="Q117" s="28"/>
      <c r="R117" s="29"/>
      <c r="S117" s="30"/>
    </row>
    <row r="118" spans="11:19" x14ac:dyDescent="0.25">
      <c r="K118" s="26"/>
      <c r="L118" s="26"/>
      <c r="M118" s="26"/>
      <c r="N118" s="26"/>
      <c r="O118" s="26"/>
      <c r="P118" s="27"/>
      <c r="Q118" s="28"/>
      <c r="R118" s="29"/>
      <c r="S118" s="30"/>
    </row>
    <row r="119" spans="11:19" x14ac:dyDescent="0.25">
      <c r="K119" s="26"/>
      <c r="L119" s="26"/>
      <c r="M119" s="26"/>
      <c r="N119" s="26"/>
      <c r="O119" s="26"/>
      <c r="P119" s="27"/>
      <c r="Q119" s="28"/>
      <c r="R119" s="29"/>
      <c r="S119" s="30"/>
    </row>
  </sheetData>
  <mergeCells count="6">
    <mergeCell ref="A2:I2"/>
    <mergeCell ref="A3:I3"/>
    <mergeCell ref="A4:I4"/>
    <mergeCell ref="A5:I5"/>
    <mergeCell ref="B7:D7"/>
    <mergeCell ref="B8:D8"/>
  </mergeCells>
  <pageMargins left="0.78740157480314965" right="0.59055118110236227" top="0.78740157480314965" bottom="0.78740157480314965" header="0.31496062992125984" footer="0.31496062992125984"/>
  <pageSetup paperSize="9" scale="58" orientation="portrait" r:id="rId1"/>
  <rowBreaks count="1" manualBreakCount="1">
    <brk id="8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ИГ</vt:lpstr>
      <vt:lpstr>ИГ!Заголовки_для_печати</vt:lpstr>
      <vt:lpstr>ИГ!Область_печати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Очень Красивая Девочка</dc:creator>
  <cp:lastModifiedBy>Очень Красивая Девочка</cp:lastModifiedBy>
  <dcterms:created xsi:type="dcterms:W3CDTF">2026-03-27T06:21:53Z</dcterms:created>
  <dcterms:modified xsi:type="dcterms:W3CDTF">2026-03-27T06:22:19Z</dcterms:modified>
</cp:coreProperties>
</file>