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зное\2026\Прейскуранты март\"/>
    </mc:Choice>
  </mc:AlternateContent>
  <xr:revisionPtr revIDLastSave="0" documentId="8_{647349FC-64BE-460B-9DF2-65F526846203}" xr6:coauthVersionLast="47" xr6:coauthVersionMax="47" xr10:uidLastSave="{00000000-0000-0000-0000-000000000000}"/>
  <bookViews>
    <workbookView xWindow="-120" yWindow="-120" windowWidth="29040" windowHeight="17520" xr2:uid="{9537DAA4-7B4A-4D6C-AE98-3BA75C1F4141}"/>
  </bookViews>
  <sheets>
    <sheet name="РБ" sheetId="1" r:id="rId1"/>
  </sheets>
  <definedNames>
    <definedName name="_xlnm.Print_Titles" localSheetId="0">РБ!$7:$8</definedName>
    <definedName name="_xlnm.Print_Area" localSheetId="0">РБ!$A$1:$I$103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3" i="1" l="1"/>
  <c r="H103" i="1"/>
  <c r="I101" i="1"/>
  <c r="H101" i="1"/>
  <c r="I100" i="1"/>
  <c r="H100" i="1"/>
  <c r="I98" i="1"/>
  <c r="H98" i="1"/>
  <c r="I97" i="1"/>
  <c r="H97" i="1"/>
  <c r="I95" i="1"/>
  <c r="H95" i="1"/>
  <c r="I94" i="1"/>
  <c r="H94" i="1"/>
  <c r="I93" i="1"/>
  <c r="H93" i="1"/>
  <c r="I92" i="1"/>
  <c r="H92" i="1"/>
  <c r="I91" i="1"/>
  <c r="H91" i="1"/>
  <c r="I90" i="1"/>
  <c r="H90" i="1"/>
  <c r="I88" i="1"/>
  <c r="H88" i="1"/>
  <c r="I87" i="1"/>
  <c r="H87" i="1"/>
  <c r="I86" i="1"/>
  <c r="H86" i="1"/>
  <c r="I85" i="1"/>
  <c r="H85" i="1"/>
  <c r="I84" i="1"/>
  <c r="H84" i="1"/>
  <c r="I83" i="1"/>
  <c r="H83" i="1"/>
  <c r="I81" i="1"/>
  <c r="H81" i="1"/>
  <c r="I80" i="1"/>
  <c r="H80" i="1"/>
  <c r="I79" i="1"/>
  <c r="H79" i="1"/>
  <c r="I78" i="1"/>
  <c r="H78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1" i="1"/>
  <c r="H61" i="1"/>
  <c r="I60" i="1"/>
  <c r="H60" i="1"/>
  <c r="I59" i="1"/>
  <c r="H59" i="1"/>
  <c r="I57" i="1"/>
  <c r="H57" i="1"/>
  <c r="I56" i="1"/>
  <c r="H56" i="1"/>
  <c r="I55" i="1"/>
  <c r="H55" i="1"/>
  <c r="I54" i="1"/>
  <c r="H54" i="1"/>
  <c r="I53" i="1"/>
  <c r="H53" i="1"/>
  <c r="I50" i="1"/>
  <c r="H50" i="1"/>
  <c r="I49" i="1"/>
  <c r="H49" i="1"/>
  <c r="I48" i="1"/>
  <c r="H48" i="1"/>
  <c r="I47" i="1"/>
  <c r="H47" i="1"/>
  <c r="I46" i="1"/>
  <c r="H46" i="1"/>
  <c r="I45" i="1"/>
  <c r="I44" i="1"/>
  <c r="I43" i="1"/>
  <c r="I42" i="1"/>
  <c r="H42" i="1"/>
  <c r="I41" i="1"/>
  <c r="H41" i="1"/>
  <c r="I40" i="1"/>
  <c r="H40" i="1"/>
  <c r="I39" i="1"/>
  <c r="H39" i="1"/>
  <c r="I38" i="1"/>
  <c r="I37" i="1"/>
  <c r="I35" i="1"/>
  <c r="H35" i="1"/>
  <c r="I34" i="1"/>
  <c r="H34" i="1"/>
  <c r="I33" i="1"/>
  <c r="H33" i="1"/>
  <c r="I32" i="1"/>
  <c r="H32" i="1"/>
  <c r="I31" i="1"/>
  <c r="I30" i="1"/>
  <c r="H30" i="1"/>
  <c r="I28" i="1"/>
  <c r="H28" i="1"/>
  <c r="I27" i="1"/>
  <c r="H27" i="1"/>
  <c r="I26" i="1"/>
  <c r="I25" i="1"/>
  <c r="I24" i="1"/>
  <c r="I23" i="1"/>
  <c r="I21" i="1"/>
  <c r="H21" i="1"/>
  <c r="I20" i="1"/>
  <c r="H20" i="1"/>
  <c r="I19" i="1"/>
  <c r="H19" i="1"/>
  <c r="I17" i="1"/>
  <c r="I16" i="1"/>
  <c r="I15" i="1"/>
  <c r="I13" i="1"/>
  <c r="I12" i="1"/>
  <c r="I11" i="1"/>
</calcChain>
</file>

<file path=xl/sharedStrings.xml><?xml version="1.0" encoding="utf-8"?>
<sst xmlns="http://schemas.openxmlformats.org/spreadsheetml/2006/main" count="389" uniqueCount="137">
  <si>
    <t>ПРЕЙСКУРАНТ</t>
  </si>
  <si>
    <t xml:space="preserve">на платные медицинские услуги по оказанию стоматологической помощи, осуществляемой по желанию граждан, </t>
  </si>
  <si>
    <t>оказываемым в Учреждении здравоохранения "Брестская областная клиническая больница"</t>
  </si>
  <si>
    <t>для граждан Республики Беларусь</t>
  </si>
  <si>
    <t>Код услуги</t>
  </si>
  <si>
    <t>№ позиции</t>
  </si>
  <si>
    <t>Наименование услуги</t>
  </si>
  <si>
    <t>Тариф, руб. и коп.</t>
  </si>
  <si>
    <t>Стоимость медикаментов с НДС, руб. и коп.</t>
  </si>
  <si>
    <t>в т.ч.НДС 10%, руб. и коп.</t>
  </si>
  <si>
    <t>Итого стоимость услуги, руб. и коп.</t>
  </si>
  <si>
    <t>1.</t>
  </si>
  <si>
    <t/>
  </si>
  <si>
    <t>Общие стоматологические мероприятия (терапевтические, амбулаторно-хирургические, ортопедические, ортодонтические)</t>
  </si>
  <si>
    <t>стоматологические обследования и консультации:</t>
  </si>
  <si>
    <t>осмотр пациента при первичном обращении</t>
  </si>
  <si>
    <t>2.</t>
  </si>
  <si>
    <t>осмотр пациента при повторном обращении</t>
  </si>
  <si>
    <t>3.</t>
  </si>
  <si>
    <t>консультация врача-специалиста стоматологического профиля</t>
  </si>
  <si>
    <t>оценка результатов исследований:</t>
  </si>
  <si>
    <t>дентальных рентгенограмм, панорамных (ортопантомограмм), заключений врачей-рентгенологов по проведенным рентген-исследованиям</t>
  </si>
  <si>
    <t>телерентгенограмм, конусно-лучевых компьютерных томограмм (далее – КЛКТ)</t>
  </si>
  <si>
    <t>дополнительных методов исследования, медицинского фотографирования, заключений врачей-специалистов</t>
  </si>
  <si>
    <t>удаление зубных отложений:</t>
  </si>
  <si>
    <t>ручным и/или химическим способом за один зуб</t>
  </si>
  <si>
    <t>аппаратным методом (в том числе пневматическим, ультразвуковым, магнитострикционным) (за один зуб)</t>
  </si>
  <si>
    <t>4.</t>
  </si>
  <si>
    <t>покрытие одного зуба фтор- и/или кальцийсодержащим или герметизирующим препаратом за один зуб</t>
  </si>
  <si>
    <t>применение местной анестезии на одно вмешательство:</t>
  </si>
  <si>
    <t xml:space="preserve">аппликационная анестезия </t>
  </si>
  <si>
    <t xml:space="preserve">инфильтрационная анестезия </t>
  </si>
  <si>
    <t xml:space="preserve">проводниковая анестезия </t>
  </si>
  <si>
    <t xml:space="preserve">интралигаментарная анестезия </t>
  </si>
  <si>
    <t>5.</t>
  </si>
  <si>
    <t>наложение временной пломбы</t>
  </si>
  <si>
    <t>8.</t>
  </si>
  <si>
    <t>избирательное пришлифовывание одного зуба</t>
  </si>
  <si>
    <t>12.</t>
  </si>
  <si>
    <t>использование системы изоляции в полости рта:</t>
  </si>
  <si>
    <t>с кламмерной системой (за установку системы)</t>
  </si>
  <si>
    <t>15.</t>
  </si>
  <si>
    <t>медицинское фотографирование</t>
  </si>
  <si>
    <t>16.</t>
  </si>
  <si>
    <t>удаление одной пломбы, трепанация одной искусственной коронки</t>
  </si>
  <si>
    <t>17.</t>
  </si>
  <si>
    <t>ретракция десны одного зуба</t>
  </si>
  <si>
    <t>23.</t>
  </si>
  <si>
    <t>извлечение из одного корневого канала штифта, культевой вкладки с использованием ультразвуковой насадки</t>
  </si>
  <si>
    <t>24.</t>
  </si>
  <si>
    <t>извлечение из одного корневого канала штифта, культевой вкладки, инородного тела с использованием стоматологического инструмента</t>
  </si>
  <si>
    <t>25.</t>
  </si>
  <si>
    <t>применение материалов, инструментов, изделий и средств медицинского назначения при проведении стоматологических мероприятий (терапевтических, амбулаторно-хирургических, ортопедических, ортодонтических):</t>
  </si>
  <si>
    <t>набор инструментов, используемых на терапевтическом приеме</t>
  </si>
  <si>
    <t>набор инструментов для снятия зубных отложений</t>
  </si>
  <si>
    <t>7.</t>
  </si>
  <si>
    <t>применение каждого вида стоматологического наконечника (ротационный прямой или угловой, ультразвуковой, для хирургических пил, осциллирующего и иных)</t>
  </si>
  <si>
    <t>применение ротационных, режущих, абразивных инструментов</t>
  </si>
  <si>
    <t>применение наконечника на слюноотсос, пылесос одноразового</t>
  </si>
  <si>
    <t>18.</t>
  </si>
  <si>
    <t>применение микроаппликатора</t>
  </si>
  <si>
    <t>22.</t>
  </si>
  <si>
    <t>применение маски одноразовой</t>
  </si>
  <si>
    <t>применение перчаток медицинских одноразовых</t>
  </si>
  <si>
    <t>27.</t>
  </si>
  <si>
    <t>применение ваты</t>
  </si>
  <si>
    <t>28.</t>
  </si>
  <si>
    <t>применение штифта бумажного</t>
  </si>
  <si>
    <t>32.</t>
  </si>
  <si>
    <t>применение системы адгезивной (один зуб)</t>
  </si>
  <si>
    <t>33.</t>
  </si>
  <si>
    <t>применение средства для протравки эмали (один зуб)</t>
  </si>
  <si>
    <t>34.</t>
  </si>
  <si>
    <t>применение штрипсы</t>
  </si>
  <si>
    <t>35.</t>
  </si>
  <si>
    <t>применение диска полировочного</t>
  </si>
  <si>
    <t>Стоматология терапевтическая (терапевтическое стоматологическое лечение)</t>
  </si>
  <si>
    <t>препарирование твердых тканей одного зуба при лечении кариеса (I, II, III, IV, V классы по Блэку) и некариозных болезней, возникших после прорезывания зубов с локализацией полостей в зависимости от поверхности:</t>
  </si>
  <si>
    <t>препарирование кариозной полости – одна поверхность</t>
  </si>
  <si>
    <t>препарирование кариозной полости – каждая последующая (дополнительная) поверхность</t>
  </si>
  <si>
    <t>препарирование кариозной полости с использованием ультразвуковых технологий</t>
  </si>
  <si>
    <r>
      <t>изготовление изолирующей прокладки (стеклоиономерный цемент (далее – СИЦ), композит химический и фотоотверждаемый, цемент компомер, флоу)</t>
    </r>
    <r>
      <rPr>
        <b/>
        <sz val="12"/>
        <rFont val="Times New Roman"/>
        <family val="1"/>
        <charset val="204"/>
      </rPr>
      <t xml:space="preserve">[GC Fuji] </t>
    </r>
  </si>
  <si>
    <r>
      <t>изготовление изолирующей прокладки (стеклоиономерный цемент (далее – СИЦ), композит химический и фотоотверждаемый, цемент компомер, флоу)[</t>
    </r>
    <r>
      <rPr>
        <b/>
        <sz val="12"/>
        <rFont val="Times New Roman"/>
        <family val="1"/>
        <charset val="204"/>
      </rPr>
      <t>Ionofil Plus</t>
    </r>
    <r>
      <rPr>
        <sz val="12"/>
        <rFont val="Times New Roman"/>
        <family val="1"/>
        <charset val="204"/>
      </rPr>
      <t xml:space="preserve">] </t>
    </r>
  </si>
  <si>
    <t>эндодонтическое лечение одного зуба при пульпите и апикальном периодонтите:</t>
  </si>
  <si>
    <t>препарирование полости зуба</t>
  </si>
  <si>
    <t>препарирование полости зуба с использованием ультразвуковой технологии</t>
  </si>
  <si>
    <t>наложение девитализирующей пасты</t>
  </si>
  <si>
    <t>инструментальная и медикаментозная обработка одного канала при пульпите и апикальном периодонтите:</t>
  </si>
  <si>
    <t>инструментальная и медикаментозная обработка одного хорошо проходимого канала</t>
  </si>
  <si>
    <t>инструментальная и медикаментозная обработка одного плохо проходимого канала</t>
  </si>
  <si>
    <t>9.</t>
  </si>
  <si>
    <t>девитальная пульпотомия</t>
  </si>
  <si>
    <t>11.</t>
  </si>
  <si>
    <t>экстирпация пульпы (пульпэктомия) из одного канала</t>
  </si>
  <si>
    <t>остановка кровотечения из одного корневого канала</t>
  </si>
  <si>
    <t>13.</t>
  </si>
  <si>
    <t>распломбирование, инструментальное и медикаментозное одного канала зуба, ранее запломбированного пастой, гуттаперчей</t>
  </si>
  <si>
    <t>14.</t>
  </si>
  <si>
    <t>распломбирование, инструментальное и медикаментозное одного канала зуба, ранее запломбированного цементом, резорцинформалиновой пастой</t>
  </si>
  <si>
    <t>пломбирование одного корневого канала пастой</t>
  </si>
  <si>
    <t>пломбирование одного корневого канала с созданием апикального барьера с применением материала, содержащего минерал триоксид агрегат</t>
  </si>
  <si>
    <t xml:space="preserve">пломбирование одного корневого канала гуттаперчевыми штифтами с применением метода конденсации </t>
  </si>
  <si>
    <t>20.</t>
  </si>
  <si>
    <t>диагностическая ревизия одного корневого канала</t>
  </si>
  <si>
    <t>21.</t>
  </si>
  <si>
    <t>использование ультразвуковой технологии при эндодонтическом лечении одного зуба</t>
  </si>
  <si>
    <t>измерение длины одного корневого канала при помощи аппарата «Апекслокатор»</t>
  </si>
  <si>
    <t>пломбирование коронковой части одного зуба при лечении кариозной полости (в зависимости от количества поверхностей) фотополимерным композиционным (композитным) материалом, компомером, гиромером:</t>
  </si>
  <si>
    <r>
      <t xml:space="preserve">пломбирование коронковой части одного зуба фотополимерным композиционным (композитным) материалом, компомером, гиомером при лечении кариозной полости – одна поверхность </t>
    </r>
    <r>
      <rPr>
        <b/>
        <sz val="12"/>
        <rFont val="Times New Roman"/>
        <family val="1"/>
        <charset val="204"/>
      </rPr>
      <t>[Estelite Asteria]</t>
    </r>
  </si>
  <si>
    <r>
      <t xml:space="preserve">пломбирование коронковой части одного зуба фотополимерным композиционным (композитным) материалом, компомером, гиомером при лечении кариозной полости – одна поверхность </t>
    </r>
    <r>
      <rPr>
        <b/>
        <sz val="12"/>
        <rFont val="Times New Roman"/>
        <family val="1"/>
        <charset val="204"/>
      </rPr>
      <t>[NEO Spectra ST]</t>
    </r>
  </si>
  <si>
    <r>
      <t xml:space="preserve">пломбирование коронковой части одного зуба фотополимерным композиционным (композитным) материалом, компомером, гиомером при лечении кариозной полости – каждая последующая (дополнительная) поверхность </t>
    </r>
    <r>
      <rPr>
        <b/>
        <sz val="12"/>
        <rFont val="Times New Roman"/>
        <family val="1"/>
        <charset val="204"/>
      </rPr>
      <t>[Estelite Asteria]</t>
    </r>
  </si>
  <si>
    <r>
      <t xml:space="preserve">пломбирование коронковой части одного зуба фотополимерным композиционным (композитным) материалом, компомером, гиомером при лечении кариозной полости – каждая последующая (дополнительная) поверхность </t>
    </r>
    <r>
      <rPr>
        <b/>
        <sz val="12"/>
        <rFont val="Times New Roman"/>
        <family val="1"/>
        <charset val="204"/>
      </rPr>
      <t>[NEO Spectra ST]</t>
    </r>
  </si>
  <si>
    <t>26.</t>
  </si>
  <si>
    <t>пломбирование коронковой части одного зуба при лечении кариозной полости (в зависимости от количества поверхностей) СИЦ:</t>
  </si>
  <si>
    <r>
      <t xml:space="preserve">пломбирование коронковой части одного зуба СИЦ при лечении кариозной полости – одна поверхность </t>
    </r>
    <r>
      <rPr>
        <b/>
        <sz val="12"/>
        <rFont val="Times New Roman"/>
        <family val="1"/>
        <charset val="204"/>
      </rPr>
      <t>[GC Fuji]</t>
    </r>
  </si>
  <si>
    <r>
      <t xml:space="preserve">пломбирование коронковой части одного зуба СИЦ при лечении кариозной полости – одна поверхность </t>
    </r>
    <r>
      <rPr>
        <b/>
        <sz val="12"/>
        <rFont val="Times New Roman"/>
        <family val="1"/>
        <charset val="204"/>
      </rPr>
      <t>[Ionofil Plus]</t>
    </r>
  </si>
  <si>
    <r>
      <t xml:space="preserve">пломбирование коронковой части одного зуба СИЦ при лечении кариозной полости – одна поверхность </t>
    </r>
    <r>
      <rPr>
        <b/>
        <sz val="12"/>
        <rFont val="Times New Roman"/>
        <family val="1"/>
        <charset val="204"/>
      </rPr>
      <t>[ProGlass Two LC]</t>
    </r>
  </si>
  <si>
    <r>
      <t xml:space="preserve">пломбирование коронковой части одного зуба СИЦ при лечении кариозной полости – каждая последующая (дополнительная) поверхность </t>
    </r>
    <r>
      <rPr>
        <b/>
        <sz val="12"/>
        <rFont val="Times New Roman"/>
        <family val="1"/>
        <charset val="204"/>
      </rPr>
      <t>[GC Fuji]</t>
    </r>
  </si>
  <si>
    <r>
      <t xml:space="preserve">пломбирование коронковой части одного зуба СИЦ при лечении кариозной полости – каждая последующая (дополнительная) поверхность </t>
    </r>
    <r>
      <rPr>
        <b/>
        <sz val="12"/>
        <rFont val="Times New Roman"/>
        <family val="1"/>
        <charset val="204"/>
      </rPr>
      <t>[Ionofil Plus]</t>
    </r>
  </si>
  <si>
    <r>
      <t xml:space="preserve">пломбирование коронковой части одного зуба СИЦ при лечении кариозной полости – каждая последующая (дополнительная) поверхность </t>
    </r>
    <r>
      <rPr>
        <b/>
        <sz val="12"/>
        <rFont val="Times New Roman"/>
        <family val="1"/>
        <charset val="204"/>
      </rPr>
      <t>[ProGlass Two LC]</t>
    </r>
  </si>
  <si>
    <t>реставрация (восстановление) коронковой части одного зуба при лечении кариозной полости с локализацией полостей независимо от поверхности:</t>
  </si>
  <si>
    <r>
      <t xml:space="preserve">эстетическая реставрация коронковой части фронтального зуба – виниринговое покрытие прямым методом либо с использованием системы компониров  </t>
    </r>
    <r>
      <rPr>
        <b/>
        <sz val="12"/>
        <rFont val="Times New Roman"/>
        <family val="1"/>
        <charset val="204"/>
      </rPr>
      <t>[NEO Spectra ST]</t>
    </r>
  </si>
  <si>
    <r>
      <t xml:space="preserve">эстетическая реставрация коронковой части фронтального зуба – виниринговое покрытие прямым методом либо с использованием системы компониров </t>
    </r>
    <r>
      <rPr>
        <b/>
        <sz val="12"/>
        <rFont val="Times New Roman"/>
        <family val="1"/>
        <charset val="204"/>
      </rPr>
      <t>[Estelite Asteria]</t>
    </r>
  </si>
  <si>
    <r>
      <t xml:space="preserve">эстетическая реставрация коронковой части фронтального зуба – полное восстановление анатомической формы с художественным оформлением </t>
    </r>
    <r>
      <rPr>
        <b/>
        <sz val="12"/>
        <rFont val="Times New Roman"/>
        <family val="1"/>
        <charset val="204"/>
      </rPr>
      <t>[NEO Spectra ST]</t>
    </r>
  </si>
  <si>
    <r>
      <t>эстетическая реставрация коронковой части фронтального зуба – полное восстановление анатомической формы с художественным оформлением</t>
    </r>
    <r>
      <rPr>
        <b/>
        <sz val="12"/>
        <rFont val="Times New Roman"/>
        <family val="1"/>
        <charset val="204"/>
      </rPr>
      <t xml:space="preserve"> [Estelite Asteria]</t>
    </r>
  </si>
  <si>
    <t>6.</t>
  </si>
  <si>
    <r>
      <t xml:space="preserve">эстетическая реставрация коронковой части жевательного зуба – полное восстановление анатомической формы с художественным оформлением </t>
    </r>
    <r>
      <rPr>
        <b/>
        <sz val="12"/>
        <rFont val="Times New Roman"/>
        <family val="1"/>
        <charset val="204"/>
      </rPr>
      <t>[NEO Spectra ST]</t>
    </r>
  </si>
  <si>
    <r>
      <t xml:space="preserve">эстетическая реставрация коронковой части жевательного зуба – полное восстановление анатомической формы с художественным оформлением </t>
    </r>
    <r>
      <rPr>
        <b/>
        <sz val="12"/>
        <rFont val="Times New Roman"/>
        <family val="1"/>
        <charset val="204"/>
      </rPr>
      <t>[Estelite Asteria]</t>
    </r>
  </si>
  <si>
    <t>дополнительные мероприятия:</t>
  </si>
  <si>
    <t>наложение матрицы</t>
  </si>
  <si>
    <t>установка межзубных клиньев</t>
  </si>
  <si>
    <t>29.</t>
  </si>
  <si>
    <t>финишная обработка, шлифовка, полировка:</t>
  </si>
  <si>
    <t>финишная обработка, шлифовка, полировка пломбы из СИЦ, композиционного (композитного) материала химического или фотоотверждения</t>
  </si>
  <si>
    <t>финишная обработка, шлифовка, полировка эстетической реставрации из фотоотверждаемого композиционного (композитного) материала</t>
  </si>
  <si>
    <t>скелинг и корневое сглаживание при лечении болезней периодонта (за один зуб):</t>
  </si>
  <si>
    <t>скелинг и корневое сглаживание (один зуб, аппаратный способ)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</si>
</sst>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3" fillId="2" borderId="5" xfId="0" applyNumberFormat="1" applyFont="1" applyFill="1" applyBorder="1" applyAlignment="1">
      <alignment horizontal="center" vertical="top"/>
    </xf>
    <xf numFmtId="0" fontId="3" fillId="2" borderId="6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3" fillId="2" borderId="5" xfId="0" applyFont="1" applyFill="1" applyBorder="1" applyAlignment="1">
      <alignment vertical="top" wrapText="1"/>
    </xf>
    <xf numFmtId="164" fontId="3" fillId="2" borderId="5" xfId="0" applyNumberFormat="1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3" fontId="3" fillId="2" borderId="9" xfId="0" applyNumberFormat="1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164" fontId="3" fillId="2" borderId="9" xfId="0" applyNumberFormat="1" applyFont="1" applyFill="1" applyBorder="1" applyAlignment="1">
      <alignment vertical="top"/>
    </xf>
    <xf numFmtId="0" fontId="3" fillId="2" borderId="9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A6F87-76DF-4268-928A-C083A7899ECB}">
  <dimension ref="A2:I103"/>
  <sheetViews>
    <sheetView tabSelected="1" view="pageBreakPreview" zoomScale="98" zoomScaleNormal="100" zoomScaleSheetLayoutView="98" workbookViewId="0">
      <selection activeCell="A2" sqref="A2:I2"/>
    </sheetView>
  </sheetViews>
  <sheetFormatPr defaultRowHeight="15.75" x14ac:dyDescent="0.25"/>
  <cols>
    <col min="1" max="1" width="10.7109375" style="2" customWidth="1"/>
    <col min="2" max="4" width="4.42578125" style="2" customWidth="1"/>
    <col min="5" max="5" width="74.7109375" style="2" customWidth="1"/>
    <col min="6" max="6" width="13.42578125" style="2" customWidth="1"/>
    <col min="7" max="7" width="15.140625" style="2" customWidth="1"/>
    <col min="8" max="8" width="10.140625" style="2" customWidth="1"/>
    <col min="9" max="9" width="13.85546875" style="2" customWidth="1"/>
    <col min="10" max="256" width="9.140625" style="2"/>
    <col min="257" max="257" width="10.7109375" style="2" customWidth="1"/>
    <col min="258" max="260" width="4.42578125" style="2" customWidth="1"/>
    <col min="261" max="261" width="74.7109375" style="2" customWidth="1"/>
    <col min="262" max="262" width="13.42578125" style="2" customWidth="1"/>
    <col min="263" max="263" width="15.140625" style="2" customWidth="1"/>
    <col min="264" max="264" width="10.140625" style="2" customWidth="1"/>
    <col min="265" max="265" width="13.85546875" style="2" customWidth="1"/>
    <col min="266" max="512" width="9.140625" style="2"/>
    <col min="513" max="513" width="10.7109375" style="2" customWidth="1"/>
    <col min="514" max="516" width="4.42578125" style="2" customWidth="1"/>
    <col min="517" max="517" width="74.7109375" style="2" customWidth="1"/>
    <col min="518" max="518" width="13.42578125" style="2" customWidth="1"/>
    <col min="519" max="519" width="15.140625" style="2" customWidth="1"/>
    <col min="520" max="520" width="10.140625" style="2" customWidth="1"/>
    <col min="521" max="521" width="13.85546875" style="2" customWidth="1"/>
    <col min="522" max="768" width="9.140625" style="2"/>
    <col min="769" max="769" width="10.7109375" style="2" customWidth="1"/>
    <col min="770" max="772" width="4.42578125" style="2" customWidth="1"/>
    <col min="773" max="773" width="74.7109375" style="2" customWidth="1"/>
    <col min="774" max="774" width="13.42578125" style="2" customWidth="1"/>
    <col min="775" max="775" width="15.140625" style="2" customWidth="1"/>
    <col min="776" max="776" width="10.140625" style="2" customWidth="1"/>
    <col min="777" max="777" width="13.85546875" style="2" customWidth="1"/>
    <col min="778" max="1024" width="9.140625" style="2"/>
    <col min="1025" max="1025" width="10.7109375" style="2" customWidth="1"/>
    <col min="1026" max="1028" width="4.42578125" style="2" customWidth="1"/>
    <col min="1029" max="1029" width="74.7109375" style="2" customWidth="1"/>
    <col min="1030" max="1030" width="13.42578125" style="2" customWidth="1"/>
    <col min="1031" max="1031" width="15.140625" style="2" customWidth="1"/>
    <col min="1032" max="1032" width="10.140625" style="2" customWidth="1"/>
    <col min="1033" max="1033" width="13.85546875" style="2" customWidth="1"/>
    <col min="1034" max="1280" width="9.140625" style="2"/>
    <col min="1281" max="1281" width="10.7109375" style="2" customWidth="1"/>
    <col min="1282" max="1284" width="4.42578125" style="2" customWidth="1"/>
    <col min="1285" max="1285" width="74.7109375" style="2" customWidth="1"/>
    <col min="1286" max="1286" width="13.42578125" style="2" customWidth="1"/>
    <col min="1287" max="1287" width="15.140625" style="2" customWidth="1"/>
    <col min="1288" max="1288" width="10.140625" style="2" customWidth="1"/>
    <col min="1289" max="1289" width="13.85546875" style="2" customWidth="1"/>
    <col min="1290" max="1536" width="9.140625" style="2"/>
    <col min="1537" max="1537" width="10.7109375" style="2" customWidth="1"/>
    <col min="1538" max="1540" width="4.42578125" style="2" customWidth="1"/>
    <col min="1541" max="1541" width="74.7109375" style="2" customWidth="1"/>
    <col min="1542" max="1542" width="13.42578125" style="2" customWidth="1"/>
    <col min="1543" max="1543" width="15.140625" style="2" customWidth="1"/>
    <col min="1544" max="1544" width="10.140625" style="2" customWidth="1"/>
    <col min="1545" max="1545" width="13.85546875" style="2" customWidth="1"/>
    <col min="1546" max="1792" width="9.140625" style="2"/>
    <col min="1793" max="1793" width="10.7109375" style="2" customWidth="1"/>
    <col min="1794" max="1796" width="4.42578125" style="2" customWidth="1"/>
    <col min="1797" max="1797" width="74.7109375" style="2" customWidth="1"/>
    <col min="1798" max="1798" width="13.42578125" style="2" customWidth="1"/>
    <col min="1799" max="1799" width="15.140625" style="2" customWidth="1"/>
    <col min="1800" max="1800" width="10.140625" style="2" customWidth="1"/>
    <col min="1801" max="1801" width="13.85546875" style="2" customWidth="1"/>
    <col min="1802" max="2048" width="9.140625" style="2"/>
    <col min="2049" max="2049" width="10.7109375" style="2" customWidth="1"/>
    <col min="2050" max="2052" width="4.42578125" style="2" customWidth="1"/>
    <col min="2053" max="2053" width="74.7109375" style="2" customWidth="1"/>
    <col min="2054" max="2054" width="13.42578125" style="2" customWidth="1"/>
    <col min="2055" max="2055" width="15.140625" style="2" customWidth="1"/>
    <col min="2056" max="2056" width="10.140625" style="2" customWidth="1"/>
    <col min="2057" max="2057" width="13.85546875" style="2" customWidth="1"/>
    <col min="2058" max="2304" width="9.140625" style="2"/>
    <col min="2305" max="2305" width="10.7109375" style="2" customWidth="1"/>
    <col min="2306" max="2308" width="4.42578125" style="2" customWidth="1"/>
    <col min="2309" max="2309" width="74.7109375" style="2" customWidth="1"/>
    <col min="2310" max="2310" width="13.42578125" style="2" customWidth="1"/>
    <col min="2311" max="2311" width="15.140625" style="2" customWidth="1"/>
    <col min="2312" max="2312" width="10.140625" style="2" customWidth="1"/>
    <col min="2313" max="2313" width="13.85546875" style="2" customWidth="1"/>
    <col min="2314" max="2560" width="9.140625" style="2"/>
    <col min="2561" max="2561" width="10.7109375" style="2" customWidth="1"/>
    <col min="2562" max="2564" width="4.42578125" style="2" customWidth="1"/>
    <col min="2565" max="2565" width="74.7109375" style="2" customWidth="1"/>
    <col min="2566" max="2566" width="13.42578125" style="2" customWidth="1"/>
    <col min="2567" max="2567" width="15.140625" style="2" customWidth="1"/>
    <col min="2568" max="2568" width="10.140625" style="2" customWidth="1"/>
    <col min="2569" max="2569" width="13.85546875" style="2" customWidth="1"/>
    <col min="2570" max="2816" width="9.140625" style="2"/>
    <col min="2817" max="2817" width="10.7109375" style="2" customWidth="1"/>
    <col min="2818" max="2820" width="4.42578125" style="2" customWidth="1"/>
    <col min="2821" max="2821" width="74.7109375" style="2" customWidth="1"/>
    <col min="2822" max="2822" width="13.42578125" style="2" customWidth="1"/>
    <col min="2823" max="2823" width="15.140625" style="2" customWidth="1"/>
    <col min="2824" max="2824" width="10.140625" style="2" customWidth="1"/>
    <col min="2825" max="2825" width="13.85546875" style="2" customWidth="1"/>
    <col min="2826" max="3072" width="9.140625" style="2"/>
    <col min="3073" max="3073" width="10.7109375" style="2" customWidth="1"/>
    <col min="3074" max="3076" width="4.42578125" style="2" customWidth="1"/>
    <col min="3077" max="3077" width="74.7109375" style="2" customWidth="1"/>
    <col min="3078" max="3078" width="13.42578125" style="2" customWidth="1"/>
    <col min="3079" max="3079" width="15.140625" style="2" customWidth="1"/>
    <col min="3080" max="3080" width="10.140625" style="2" customWidth="1"/>
    <col min="3081" max="3081" width="13.85546875" style="2" customWidth="1"/>
    <col min="3082" max="3328" width="9.140625" style="2"/>
    <col min="3329" max="3329" width="10.7109375" style="2" customWidth="1"/>
    <col min="3330" max="3332" width="4.42578125" style="2" customWidth="1"/>
    <col min="3333" max="3333" width="74.7109375" style="2" customWidth="1"/>
    <col min="3334" max="3334" width="13.42578125" style="2" customWidth="1"/>
    <col min="3335" max="3335" width="15.140625" style="2" customWidth="1"/>
    <col min="3336" max="3336" width="10.140625" style="2" customWidth="1"/>
    <col min="3337" max="3337" width="13.85546875" style="2" customWidth="1"/>
    <col min="3338" max="3584" width="9.140625" style="2"/>
    <col min="3585" max="3585" width="10.7109375" style="2" customWidth="1"/>
    <col min="3586" max="3588" width="4.42578125" style="2" customWidth="1"/>
    <col min="3589" max="3589" width="74.7109375" style="2" customWidth="1"/>
    <col min="3590" max="3590" width="13.42578125" style="2" customWidth="1"/>
    <col min="3591" max="3591" width="15.140625" style="2" customWidth="1"/>
    <col min="3592" max="3592" width="10.140625" style="2" customWidth="1"/>
    <col min="3593" max="3593" width="13.85546875" style="2" customWidth="1"/>
    <col min="3594" max="3840" width="9.140625" style="2"/>
    <col min="3841" max="3841" width="10.7109375" style="2" customWidth="1"/>
    <col min="3842" max="3844" width="4.42578125" style="2" customWidth="1"/>
    <col min="3845" max="3845" width="74.7109375" style="2" customWidth="1"/>
    <col min="3846" max="3846" width="13.42578125" style="2" customWidth="1"/>
    <col min="3847" max="3847" width="15.140625" style="2" customWidth="1"/>
    <col min="3848" max="3848" width="10.140625" style="2" customWidth="1"/>
    <col min="3849" max="3849" width="13.85546875" style="2" customWidth="1"/>
    <col min="3850" max="4096" width="9.140625" style="2"/>
    <col min="4097" max="4097" width="10.7109375" style="2" customWidth="1"/>
    <col min="4098" max="4100" width="4.42578125" style="2" customWidth="1"/>
    <col min="4101" max="4101" width="74.7109375" style="2" customWidth="1"/>
    <col min="4102" max="4102" width="13.42578125" style="2" customWidth="1"/>
    <col min="4103" max="4103" width="15.140625" style="2" customWidth="1"/>
    <col min="4104" max="4104" width="10.140625" style="2" customWidth="1"/>
    <col min="4105" max="4105" width="13.85546875" style="2" customWidth="1"/>
    <col min="4106" max="4352" width="9.140625" style="2"/>
    <col min="4353" max="4353" width="10.7109375" style="2" customWidth="1"/>
    <col min="4354" max="4356" width="4.42578125" style="2" customWidth="1"/>
    <col min="4357" max="4357" width="74.7109375" style="2" customWidth="1"/>
    <col min="4358" max="4358" width="13.42578125" style="2" customWidth="1"/>
    <col min="4359" max="4359" width="15.140625" style="2" customWidth="1"/>
    <col min="4360" max="4360" width="10.140625" style="2" customWidth="1"/>
    <col min="4361" max="4361" width="13.85546875" style="2" customWidth="1"/>
    <col min="4362" max="4608" width="9.140625" style="2"/>
    <col min="4609" max="4609" width="10.7109375" style="2" customWidth="1"/>
    <col min="4610" max="4612" width="4.42578125" style="2" customWidth="1"/>
    <col min="4613" max="4613" width="74.7109375" style="2" customWidth="1"/>
    <col min="4614" max="4614" width="13.42578125" style="2" customWidth="1"/>
    <col min="4615" max="4615" width="15.140625" style="2" customWidth="1"/>
    <col min="4616" max="4616" width="10.140625" style="2" customWidth="1"/>
    <col min="4617" max="4617" width="13.85546875" style="2" customWidth="1"/>
    <col min="4618" max="4864" width="9.140625" style="2"/>
    <col min="4865" max="4865" width="10.7109375" style="2" customWidth="1"/>
    <col min="4866" max="4868" width="4.42578125" style="2" customWidth="1"/>
    <col min="4869" max="4869" width="74.7109375" style="2" customWidth="1"/>
    <col min="4870" max="4870" width="13.42578125" style="2" customWidth="1"/>
    <col min="4871" max="4871" width="15.140625" style="2" customWidth="1"/>
    <col min="4872" max="4872" width="10.140625" style="2" customWidth="1"/>
    <col min="4873" max="4873" width="13.85546875" style="2" customWidth="1"/>
    <col min="4874" max="5120" width="9.140625" style="2"/>
    <col min="5121" max="5121" width="10.7109375" style="2" customWidth="1"/>
    <col min="5122" max="5124" width="4.42578125" style="2" customWidth="1"/>
    <col min="5125" max="5125" width="74.7109375" style="2" customWidth="1"/>
    <col min="5126" max="5126" width="13.42578125" style="2" customWidth="1"/>
    <col min="5127" max="5127" width="15.140625" style="2" customWidth="1"/>
    <col min="5128" max="5128" width="10.140625" style="2" customWidth="1"/>
    <col min="5129" max="5129" width="13.85546875" style="2" customWidth="1"/>
    <col min="5130" max="5376" width="9.140625" style="2"/>
    <col min="5377" max="5377" width="10.7109375" style="2" customWidth="1"/>
    <col min="5378" max="5380" width="4.42578125" style="2" customWidth="1"/>
    <col min="5381" max="5381" width="74.7109375" style="2" customWidth="1"/>
    <col min="5382" max="5382" width="13.42578125" style="2" customWidth="1"/>
    <col min="5383" max="5383" width="15.140625" style="2" customWidth="1"/>
    <col min="5384" max="5384" width="10.140625" style="2" customWidth="1"/>
    <col min="5385" max="5385" width="13.85546875" style="2" customWidth="1"/>
    <col min="5386" max="5632" width="9.140625" style="2"/>
    <col min="5633" max="5633" width="10.7109375" style="2" customWidth="1"/>
    <col min="5634" max="5636" width="4.42578125" style="2" customWidth="1"/>
    <col min="5637" max="5637" width="74.7109375" style="2" customWidth="1"/>
    <col min="5638" max="5638" width="13.42578125" style="2" customWidth="1"/>
    <col min="5639" max="5639" width="15.140625" style="2" customWidth="1"/>
    <col min="5640" max="5640" width="10.140625" style="2" customWidth="1"/>
    <col min="5641" max="5641" width="13.85546875" style="2" customWidth="1"/>
    <col min="5642" max="5888" width="9.140625" style="2"/>
    <col min="5889" max="5889" width="10.7109375" style="2" customWidth="1"/>
    <col min="5890" max="5892" width="4.42578125" style="2" customWidth="1"/>
    <col min="5893" max="5893" width="74.7109375" style="2" customWidth="1"/>
    <col min="5894" max="5894" width="13.42578125" style="2" customWidth="1"/>
    <col min="5895" max="5895" width="15.140625" style="2" customWidth="1"/>
    <col min="5896" max="5896" width="10.140625" style="2" customWidth="1"/>
    <col min="5897" max="5897" width="13.85546875" style="2" customWidth="1"/>
    <col min="5898" max="6144" width="9.140625" style="2"/>
    <col min="6145" max="6145" width="10.7109375" style="2" customWidth="1"/>
    <col min="6146" max="6148" width="4.42578125" style="2" customWidth="1"/>
    <col min="6149" max="6149" width="74.7109375" style="2" customWidth="1"/>
    <col min="6150" max="6150" width="13.42578125" style="2" customWidth="1"/>
    <col min="6151" max="6151" width="15.140625" style="2" customWidth="1"/>
    <col min="6152" max="6152" width="10.140625" style="2" customWidth="1"/>
    <col min="6153" max="6153" width="13.85546875" style="2" customWidth="1"/>
    <col min="6154" max="6400" width="9.140625" style="2"/>
    <col min="6401" max="6401" width="10.7109375" style="2" customWidth="1"/>
    <col min="6402" max="6404" width="4.42578125" style="2" customWidth="1"/>
    <col min="6405" max="6405" width="74.7109375" style="2" customWidth="1"/>
    <col min="6406" max="6406" width="13.42578125" style="2" customWidth="1"/>
    <col min="6407" max="6407" width="15.140625" style="2" customWidth="1"/>
    <col min="6408" max="6408" width="10.140625" style="2" customWidth="1"/>
    <col min="6409" max="6409" width="13.85546875" style="2" customWidth="1"/>
    <col min="6410" max="6656" width="9.140625" style="2"/>
    <col min="6657" max="6657" width="10.7109375" style="2" customWidth="1"/>
    <col min="6658" max="6660" width="4.42578125" style="2" customWidth="1"/>
    <col min="6661" max="6661" width="74.7109375" style="2" customWidth="1"/>
    <col min="6662" max="6662" width="13.42578125" style="2" customWidth="1"/>
    <col min="6663" max="6663" width="15.140625" style="2" customWidth="1"/>
    <col min="6664" max="6664" width="10.140625" style="2" customWidth="1"/>
    <col min="6665" max="6665" width="13.85546875" style="2" customWidth="1"/>
    <col min="6666" max="6912" width="9.140625" style="2"/>
    <col min="6913" max="6913" width="10.7109375" style="2" customWidth="1"/>
    <col min="6914" max="6916" width="4.42578125" style="2" customWidth="1"/>
    <col min="6917" max="6917" width="74.7109375" style="2" customWidth="1"/>
    <col min="6918" max="6918" width="13.42578125" style="2" customWidth="1"/>
    <col min="6919" max="6919" width="15.140625" style="2" customWidth="1"/>
    <col min="6920" max="6920" width="10.140625" style="2" customWidth="1"/>
    <col min="6921" max="6921" width="13.85546875" style="2" customWidth="1"/>
    <col min="6922" max="7168" width="9.140625" style="2"/>
    <col min="7169" max="7169" width="10.7109375" style="2" customWidth="1"/>
    <col min="7170" max="7172" width="4.42578125" style="2" customWidth="1"/>
    <col min="7173" max="7173" width="74.7109375" style="2" customWidth="1"/>
    <col min="7174" max="7174" width="13.42578125" style="2" customWidth="1"/>
    <col min="7175" max="7175" width="15.140625" style="2" customWidth="1"/>
    <col min="7176" max="7176" width="10.140625" style="2" customWidth="1"/>
    <col min="7177" max="7177" width="13.85546875" style="2" customWidth="1"/>
    <col min="7178" max="7424" width="9.140625" style="2"/>
    <col min="7425" max="7425" width="10.7109375" style="2" customWidth="1"/>
    <col min="7426" max="7428" width="4.42578125" style="2" customWidth="1"/>
    <col min="7429" max="7429" width="74.7109375" style="2" customWidth="1"/>
    <col min="7430" max="7430" width="13.42578125" style="2" customWidth="1"/>
    <col min="7431" max="7431" width="15.140625" style="2" customWidth="1"/>
    <col min="7432" max="7432" width="10.140625" style="2" customWidth="1"/>
    <col min="7433" max="7433" width="13.85546875" style="2" customWidth="1"/>
    <col min="7434" max="7680" width="9.140625" style="2"/>
    <col min="7681" max="7681" width="10.7109375" style="2" customWidth="1"/>
    <col min="7682" max="7684" width="4.42578125" style="2" customWidth="1"/>
    <col min="7685" max="7685" width="74.7109375" style="2" customWidth="1"/>
    <col min="7686" max="7686" width="13.42578125" style="2" customWidth="1"/>
    <col min="7687" max="7687" width="15.140625" style="2" customWidth="1"/>
    <col min="7688" max="7688" width="10.140625" style="2" customWidth="1"/>
    <col min="7689" max="7689" width="13.85546875" style="2" customWidth="1"/>
    <col min="7690" max="7936" width="9.140625" style="2"/>
    <col min="7937" max="7937" width="10.7109375" style="2" customWidth="1"/>
    <col min="7938" max="7940" width="4.42578125" style="2" customWidth="1"/>
    <col min="7941" max="7941" width="74.7109375" style="2" customWidth="1"/>
    <col min="7942" max="7942" width="13.42578125" style="2" customWidth="1"/>
    <col min="7943" max="7943" width="15.140625" style="2" customWidth="1"/>
    <col min="7944" max="7944" width="10.140625" style="2" customWidth="1"/>
    <col min="7945" max="7945" width="13.85546875" style="2" customWidth="1"/>
    <col min="7946" max="8192" width="9.140625" style="2"/>
    <col min="8193" max="8193" width="10.7109375" style="2" customWidth="1"/>
    <col min="8194" max="8196" width="4.42578125" style="2" customWidth="1"/>
    <col min="8197" max="8197" width="74.7109375" style="2" customWidth="1"/>
    <col min="8198" max="8198" width="13.42578125" style="2" customWidth="1"/>
    <col min="8199" max="8199" width="15.140625" style="2" customWidth="1"/>
    <col min="8200" max="8200" width="10.140625" style="2" customWidth="1"/>
    <col min="8201" max="8201" width="13.85546875" style="2" customWidth="1"/>
    <col min="8202" max="8448" width="9.140625" style="2"/>
    <col min="8449" max="8449" width="10.7109375" style="2" customWidth="1"/>
    <col min="8450" max="8452" width="4.42578125" style="2" customWidth="1"/>
    <col min="8453" max="8453" width="74.7109375" style="2" customWidth="1"/>
    <col min="8454" max="8454" width="13.42578125" style="2" customWidth="1"/>
    <col min="8455" max="8455" width="15.140625" style="2" customWidth="1"/>
    <col min="8456" max="8456" width="10.140625" style="2" customWidth="1"/>
    <col min="8457" max="8457" width="13.85546875" style="2" customWidth="1"/>
    <col min="8458" max="8704" width="9.140625" style="2"/>
    <col min="8705" max="8705" width="10.7109375" style="2" customWidth="1"/>
    <col min="8706" max="8708" width="4.42578125" style="2" customWidth="1"/>
    <col min="8709" max="8709" width="74.7109375" style="2" customWidth="1"/>
    <col min="8710" max="8710" width="13.42578125" style="2" customWidth="1"/>
    <col min="8711" max="8711" width="15.140625" style="2" customWidth="1"/>
    <col min="8712" max="8712" width="10.140625" style="2" customWidth="1"/>
    <col min="8713" max="8713" width="13.85546875" style="2" customWidth="1"/>
    <col min="8714" max="8960" width="9.140625" style="2"/>
    <col min="8961" max="8961" width="10.7109375" style="2" customWidth="1"/>
    <col min="8962" max="8964" width="4.42578125" style="2" customWidth="1"/>
    <col min="8965" max="8965" width="74.7109375" style="2" customWidth="1"/>
    <col min="8966" max="8966" width="13.42578125" style="2" customWidth="1"/>
    <col min="8967" max="8967" width="15.140625" style="2" customWidth="1"/>
    <col min="8968" max="8968" width="10.140625" style="2" customWidth="1"/>
    <col min="8969" max="8969" width="13.85546875" style="2" customWidth="1"/>
    <col min="8970" max="9216" width="9.140625" style="2"/>
    <col min="9217" max="9217" width="10.7109375" style="2" customWidth="1"/>
    <col min="9218" max="9220" width="4.42578125" style="2" customWidth="1"/>
    <col min="9221" max="9221" width="74.7109375" style="2" customWidth="1"/>
    <col min="9222" max="9222" width="13.42578125" style="2" customWidth="1"/>
    <col min="9223" max="9223" width="15.140625" style="2" customWidth="1"/>
    <col min="9224" max="9224" width="10.140625" style="2" customWidth="1"/>
    <col min="9225" max="9225" width="13.85546875" style="2" customWidth="1"/>
    <col min="9226" max="9472" width="9.140625" style="2"/>
    <col min="9473" max="9473" width="10.7109375" style="2" customWidth="1"/>
    <col min="9474" max="9476" width="4.42578125" style="2" customWidth="1"/>
    <col min="9477" max="9477" width="74.7109375" style="2" customWidth="1"/>
    <col min="9478" max="9478" width="13.42578125" style="2" customWidth="1"/>
    <col min="9479" max="9479" width="15.140625" style="2" customWidth="1"/>
    <col min="9480" max="9480" width="10.140625" style="2" customWidth="1"/>
    <col min="9481" max="9481" width="13.85546875" style="2" customWidth="1"/>
    <col min="9482" max="9728" width="9.140625" style="2"/>
    <col min="9729" max="9729" width="10.7109375" style="2" customWidth="1"/>
    <col min="9730" max="9732" width="4.42578125" style="2" customWidth="1"/>
    <col min="9733" max="9733" width="74.7109375" style="2" customWidth="1"/>
    <col min="9734" max="9734" width="13.42578125" style="2" customWidth="1"/>
    <col min="9735" max="9735" width="15.140625" style="2" customWidth="1"/>
    <col min="9736" max="9736" width="10.140625" style="2" customWidth="1"/>
    <col min="9737" max="9737" width="13.85546875" style="2" customWidth="1"/>
    <col min="9738" max="9984" width="9.140625" style="2"/>
    <col min="9985" max="9985" width="10.7109375" style="2" customWidth="1"/>
    <col min="9986" max="9988" width="4.42578125" style="2" customWidth="1"/>
    <col min="9989" max="9989" width="74.7109375" style="2" customWidth="1"/>
    <col min="9990" max="9990" width="13.42578125" style="2" customWidth="1"/>
    <col min="9991" max="9991" width="15.140625" style="2" customWidth="1"/>
    <col min="9992" max="9992" width="10.140625" style="2" customWidth="1"/>
    <col min="9993" max="9993" width="13.85546875" style="2" customWidth="1"/>
    <col min="9994" max="10240" width="9.140625" style="2"/>
    <col min="10241" max="10241" width="10.7109375" style="2" customWidth="1"/>
    <col min="10242" max="10244" width="4.42578125" style="2" customWidth="1"/>
    <col min="10245" max="10245" width="74.7109375" style="2" customWidth="1"/>
    <col min="10246" max="10246" width="13.42578125" style="2" customWidth="1"/>
    <col min="10247" max="10247" width="15.140625" style="2" customWidth="1"/>
    <col min="10248" max="10248" width="10.140625" style="2" customWidth="1"/>
    <col min="10249" max="10249" width="13.85546875" style="2" customWidth="1"/>
    <col min="10250" max="10496" width="9.140625" style="2"/>
    <col min="10497" max="10497" width="10.7109375" style="2" customWidth="1"/>
    <col min="10498" max="10500" width="4.42578125" style="2" customWidth="1"/>
    <col min="10501" max="10501" width="74.7109375" style="2" customWidth="1"/>
    <col min="10502" max="10502" width="13.42578125" style="2" customWidth="1"/>
    <col min="10503" max="10503" width="15.140625" style="2" customWidth="1"/>
    <col min="10504" max="10504" width="10.140625" style="2" customWidth="1"/>
    <col min="10505" max="10505" width="13.85546875" style="2" customWidth="1"/>
    <col min="10506" max="10752" width="9.140625" style="2"/>
    <col min="10753" max="10753" width="10.7109375" style="2" customWidth="1"/>
    <col min="10754" max="10756" width="4.42578125" style="2" customWidth="1"/>
    <col min="10757" max="10757" width="74.7109375" style="2" customWidth="1"/>
    <col min="10758" max="10758" width="13.42578125" style="2" customWidth="1"/>
    <col min="10759" max="10759" width="15.140625" style="2" customWidth="1"/>
    <col min="10760" max="10760" width="10.140625" style="2" customWidth="1"/>
    <col min="10761" max="10761" width="13.85546875" style="2" customWidth="1"/>
    <col min="10762" max="11008" width="9.140625" style="2"/>
    <col min="11009" max="11009" width="10.7109375" style="2" customWidth="1"/>
    <col min="11010" max="11012" width="4.42578125" style="2" customWidth="1"/>
    <col min="11013" max="11013" width="74.7109375" style="2" customWidth="1"/>
    <col min="11014" max="11014" width="13.42578125" style="2" customWidth="1"/>
    <col min="11015" max="11015" width="15.140625" style="2" customWidth="1"/>
    <col min="11016" max="11016" width="10.140625" style="2" customWidth="1"/>
    <col min="11017" max="11017" width="13.85546875" style="2" customWidth="1"/>
    <col min="11018" max="11264" width="9.140625" style="2"/>
    <col min="11265" max="11265" width="10.7109375" style="2" customWidth="1"/>
    <col min="11266" max="11268" width="4.42578125" style="2" customWidth="1"/>
    <col min="11269" max="11269" width="74.7109375" style="2" customWidth="1"/>
    <col min="11270" max="11270" width="13.42578125" style="2" customWidth="1"/>
    <col min="11271" max="11271" width="15.140625" style="2" customWidth="1"/>
    <col min="11272" max="11272" width="10.140625" style="2" customWidth="1"/>
    <col min="11273" max="11273" width="13.85546875" style="2" customWidth="1"/>
    <col min="11274" max="11520" width="9.140625" style="2"/>
    <col min="11521" max="11521" width="10.7109375" style="2" customWidth="1"/>
    <col min="11522" max="11524" width="4.42578125" style="2" customWidth="1"/>
    <col min="11525" max="11525" width="74.7109375" style="2" customWidth="1"/>
    <col min="11526" max="11526" width="13.42578125" style="2" customWidth="1"/>
    <col min="11527" max="11527" width="15.140625" style="2" customWidth="1"/>
    <col min="11528" max="11528" width="10.140625" style="2" customWidth="1"/>
    <col min="11529" max="11529" width="13.85546875" style="2" customWidth="1"/>
    <col min="11530" max="11776" width="9.140625" style="2"/>
    <col min="11777" max="11777" width="10.7109375" style="2" customWidth="1"/>
    <col min="11778" max="11780" width="4.42578125" style="2" customWidth="1"/>
    <col min="11781" max="11781" width="74.7109375" style="2" customWidth="1"/>
    <col min="11782" max="11782" width="13.42578125" style="2" customWidth="1"/>
    <col min="11783" max="11783" width="15.140625" style="2" customWidth="1"/>
    <col min="11784" max="11784" width="10.140625" style="2" customWidth="1"/>
    <col min="11785" max="11785" width="13.85546875" style="2" customWidth="1"/>
    <col min="11786" max="12032" width="9.140625" style="2"/>
    <col min="12033" max="12033" width="10.7109375" style="2" customWidth="1"/>
    <col min="12034" max="12036" width="4.42578125" style="2" customWidth="1"/>
    <col min="12037" max="12037" width="74.7109375" style="2" customWidth="1"/>
    <col min="12038" max="12038" width="13.42578125" style="2" customWidth="1"/>
    <col min="12039" max="12039" width="15.140625" style="2" customWidth="1"/>
    <col min="12040" max="12040" width="10.140625" style="2" customWidth="1"/>
    <col min="12041" max="12041" width="13.85546875" style="2" customWidth="1"/>
    <col min="12042" max="12288" width="9.140625" style="2"/>
    <col min="12289" max="12289" width="10.7109375" style="2" customWidth="1"/>
    <col min="12290" max="12292" width="4.42578125" style="2" customWidth="1"/>
    <col min="12293" max="12293" width="74.7109375" style="2" customWidth="1"/>
    <col min="12294" max="12294" width="13.42578125" style="2" customWidth="1"/>
    <col min="12295" max="12295" width="15.140625" style="2" customWidth="1"/>
    <col min="12296" max="12296" width="10.140625" style="2" customWidth="1"/>
    <col min="12297" max="12297" width="13.85546875" style="2" customWidth="1"/>
    <col min="12298" max="12544" width="9.140625" style="2"/>
    <col min="12545" max="12545" width="10.7109375" style="2" customWidth="1"/>
    <col min="12546" max="12548" width="4.42578125" style="2" customWidth="1"/>
    <col min="12549" max="12549" width="74.7109375" style="2" customWidth="1"/>
    <col min="12550" max="12550" width="13.42578125" style="2" customWidth="1"/>
    <col min="12551" max="12551" width="15.140625" style="2" customWidth="1"/>
    <col min="12552" max="12552" width="10.140625" style="2" customWidth="1"/>
    <col min="12553" max="12553" width="13.85546875" style="2" customWidth="1"/>
    <col min="12554" max="12800" width="9.140625" style="2"/>
    <col min="12801" max="12801" width="10.7109375" style="2" customWidth="1"/>
    <col min="12802" max="12804" width="4.42578125" style="2" customWidth="1"/>
    <col min="12805" max="12805" width="74.7109375" style="2" customWidth="1"/>
    <col min="12806" max="12806" width="13.42578125" style="2" customWidth="1"/>
    <col min="12807" max="12807" width="15.140625" style="2" customWidth="1"/>
    <col min="12808" max="12808" width="10.140625" style="2" customWidth="1"/>
    <col min="12809" max="12809" width="13.85546875" style="2" customWidth="1"/>
    <col min="12810" max="13056" width="9.140625" style="2"/>
    <col min="13057" max="13057" width="10.7109375" style="2" customWidth="1"/>
    <col min="13058" max="13060" width="4.42578125" style="2" customWidth="1"/>
    <col min="13061" max="13061" width="74.7109375" style="2" customWidth="1"/>
    <col min="13062" max="13062" width="13.42578125" style="2" customWidth="1"/>
    <col min="13063" max="13063" width="15.140625" style="2" customWidth="1"/>
    <col min="13064" max="13064" width="10.140625" style="2" customWidth="1"/>
    <col min="13065" max="13065" width="13.85546875" style="2" customWidth="1"/>
    <col min="13066" max="13312" width="9.140625" style="2"/>
    <col min="13313" max="13313" width="10.7109375" style="2" customWidth="1"/>
    <col min="13314" max="13316" width="4.42578125" style="2" customWidth="1"/>
    <col min="13317" max="13317" width="74.7109375" style="2" customWidth="1"/>
    <col min="13318" max="13318" width="13.42578125" style="2" customWidth="1"/>
    <col min="13319" max="13319" width="15.140625" style="2" customWidth="1"/>
    <col min="13320" max="13320" width="10.140625" style="2" customWidth="1"/>
    <col min="13321" max="13321" width="13.85546875" style="2" customWidth="1"/>
    <col min="13322" max="13568" width="9.140625" style="2"/>
    <col min="13569" max="13569" width="10.7109375" style="2" customWidth="1"/>
    <col min="13570" max="13572" width="4.42578125" style="2" customWidth="1"/>
    <col min="13573" max="13573" width="74.7109375" style="2" customWidth="1"/>
    <col min="13574" max="13574" width="13.42578125" style="2" customWidth="1"/>
    <col min="13575" max="13575" width="15.140625" style="2" customWidth="1"/>
    <col min="13576" max="13576" width="10.140625" style="2" customWidth="1"/>
    <col min="13577" max="13577" width="13.85546875" style="2" customWidth="1"/>
    <col min="13578" max="13824" width="9.140625" style="2"/>
    <col min="13825" max="13825" width="10.7109375" style="2" customWidth="1"/>
    <col min="13826" max="13828" width="4.42578125" style="2" customWidth="1"/>
    <col min="13829" max="13829" width="74.7109375" style="2" customWidth="1"/>
    <col min="13830" max="13830" width="13.42578125" style="2" customWidth="1"/>
    <col min="13831" max="13831" width="15.140625" style="2" customWidth="1"/>
    <col min="13832" max="13832" width="10.140625" style="2" customWidth="1"/>
    <col min="13833" max="13833" width="13.85546875" style="2" customWidth="1"/>
    <col min="13834" max="14080" width="9.140625" style="2"/>
    <col min="14081" max="14081" width="10.7109375" style="2" customWidth="1"/>
    <col min="14082" max="14084" width="4.42578125" style="2" customWidth="1"/>
    <col min="14085" max="14085" width="74.7109375" style="2" customWidth="1"/>
    <col min="14086" max="14086" width="13.42578125" style="2" customWidth="1"/>
    <col min="14087" max="14087" width="15.140625" style="2" customWidth="1"/>
    <col min="14088" max="14088" width="10.140625" style="2" customWidth="1"/>
    <col min="14089" max="14089" width="13.85546875" style="2" customWidth="1"/>
    <col min="14090" max="14336" width="9.140625" style="2"/>
    <col min="14337" max="14337" width="10.7109375" style="2" customWidth="1"/>
    <col min="14338" max="14340" width="4.42578125" style="2" customWidth="1"/>
    <col min="14341" max="14341" width="74.7109375" style="2" customWidth="1"/>
    <col min="14342" max="14342" width="13.42578125" style="2" customWidth="1"/>
    <col min="14343" max="14343" width="15.140625" style="2" customWidth="1"/>
    <col min="14344" max="14344" width="10.140625" style="2" customWidth="1"/>
    <col min="14345" max="14345" width="13.85546875" style="2" customWidth="1"/>
    <col min="14346" max="14592" width="9.140625" style="2"/>
    <col min="14593" max="14593" width="10.7109375" style="2" customWidth="1"/>
    <col min="14594" max="14596" width="4.42578125" style="2" customWidth="1"/>
    <col min="14597" max="14597" width="74.7109375" style="2" customWidth="1"/>
    <col min="14598" max="14598" width="13.42578125" style="2" customWidth="1"/>
    <col min="14599" max="14599" width="15.140625" style="2" customWidth="1"/>
    <col min="14600" max="14600" width="10.140625" style="2" customWidth="1"/>
    <col min="14601" max="14601" width="13.85546875" style="2" customWidth="1"/>
    <col min="14602" max="14848" width="9.140625" style="2"/>
    <col min="14849" max="14849" width="10.7109375" style="2" customWidth="1"/>
    <col min="14850" max="14852" width="4.42578125" style="2" customWidth="1"/>
    <col min="14853" max="14853" width="74.7109375" style="2" customWidth="1"/>
    <col min="14854" max="14854" width="13.42578125" style="2" customWidth="1"/>
    <col min="14855" max="14855" width="15.140625" style="2" customWidth="1"/>
    <col min="14856" max="14856" width="10.140625" style="2" customWidth="1"/>
    <col min="14857" max="14857" width="13.85546875" style="2" customWidth="1"/>
    <col min="14858" max="15104" width="9.140625" style="2"/>
    <col min="15105" max="15105" width="10.7109375" style="2" customWidth="1"/>
    <col min="15106" max="15108" width="4.42578125" style="2" customWidth="1"/>
    <col min="15109" max="15109" width="74.7109375" style="2" customWidth="1"/>
    <col min="15110" max="15110" width="13.42578125" style="2" customWidth="1"/>
    <col min="15111" max="15111" width="15.140625" style="2" customWidth="1"/>
    <col min="15112" max="15112" width="10.140625" style="2" customWidth="1"/>
    <col min="15113" max="15113" width="13.85546875" style="2" customWidth="1"/>
    <col min="15114" max="15360" width="9.140625" style="2"/>
    <col min="15361" max="15361" width="10.7109375" style="2" customWidth="1"/>
    <col min="15362" max="15364" width="4.42578125" style="2" customWidth="1"/>
    <col min="15365" max="15365" width="74.7109375" style="2" customWidth="1"/>
    <col min="15366" max="15366" width="13.42578125" style="2" customWidth="1"/>
    <col min="15367" max="15367" width="15.140625" style="2" customWidth="1"/>
    <col min="15368" max="15368" width="10.140625" style="2" customWidth="1"/>
    <col min="15369" max="15369" width="13.85546875" style="2" customWidth="1"/>
    <col min="15370" max="15616" width="9.140625" style="2"/>
    <col min="15617" max="15617" width="10.7109375" style="2" customWidth="1"/>
    <col min="15618" max="15620" width="4.42578125" style="2" customWidth="1"/>
    <col min="15621" max="15621" width="74.7109375" style="2" customWidth="1"/>
    <col min="15622" max="15622" width="13.42578125" style="2" customWidth="1"/>
    <col min="15623" max="15623" width="15.140625" style="2" customWidth="1"/>
    <col min="15624" max="15624" width="10.140625" style="2" customWidth="1"/>
    <col min="15625" max="15625" width="13.85546875" style="2" customWidth="1"/>
    <col min="15626" max="15872" width="9.140625" style="2"/>
    <col min="15873" max="15873" width="10.7109375" style="2" customWidth="1"/>
    <col min="15874" max="15876" width="4.42578125" style="2" customWidth="1"/>
    <col min="15877" max="15877" width="74.7109375" style="2" customWidth="1"/>
    <col min="15878" max="15878" width="13.42578125" style="2" customWidth="1"/>
    <col min="15879" max="15879" width="15.140625" style="2" customWidth="1"/>
    <col min="15880" max="15880" width="10.140625" style="2" customWidth="1"/>
    <col min="15881" max="15881" width="13.85546875" style="2" customWidth="1"/>
    <col min="15882" max="16128" width="9.140625" style="2"/>
    <col min="16129" max="16129" width="10.7109375" style="2" customWidth="1"/>
    <col min="16130" max="16132" width="4.42578125" style="2" customWidth="1"/>
    <col min="16133" max="16133" width="74.7109375" style="2" customWidth="1"/>
    <col min="16134" max="16134" width="13.42578125" style="2" customWidth="1"/>
    <col min="16135" max="16135" width="15.140625" style="2" customWidth="1"/>
    <col min="16136" max="16136" width="10.140625" style="2" customWidth="1"/>
    <col min="16137" max="16137" width="13.85546875" style="2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1" t="s">
        <v>1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2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9" ht="16.5" thickBot="1" x14ac:dyDescent="0.3"/>
    <row r="7" spans="1:9" ht="66" customHeight="1" thickBot="1" x14ac:dyDescent="0.3">
      <c r="A7" s="4" t="s">
        <v>4</v>
      </c>
      <c r="B7" s="5" t="s">
        <v>5</v>
      </c>
      <c r="C7" s="6"/>
      <c r="D7" s="7"/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</row>
    <row r="8" spans="1:9" ht="16.5" thickBot="1" x14ac:dyDescent="0.3">
      <c r="A8" s="8">
        <v>1</v>
      </c>
      <c r="B8" s="9">
        <v>2</v>
      </c>
      <c r="C8" s="9"/>
      <c r="D8" s="9"/>
      <c r="E8" s="8">
        <v>3</v>
      </c>
      <c r="F8" s="8">
        <v>4</v>
      </c>
      <c r="G8" s="8">
        <v>5</v>
      </c>
      <c r="H8" s="8">
        <v>6</v>
      </c>
      <c r="I8" s="8">
        <v>7</v>
      </c>
    </row>
    <row r="9" spans="1:9" s="17" customFormat="1" ht="33.75" customHeight="1" x14ac:dyDescent="0.25">
      <c r="A9" s="10"/>
      <c r="B9" s="11" t="s">
        <v>11</v>
      </c>
      <c r="C9" s="12" t="s">
        <v>12</v>
      </c>
      <c r="D9" s="13" t="s">
        <v>12</v>
      </c>
      <c r="E9" s="14" t="s">
        <v>13</v>
      </c>
      <c r="F9" s="15"/>
      <c r="G9" s="16"/>
      <c r="H9" s="16"/>
      <c r="I9" s="16"/>
    </row>
    <row r="10" spans="1:9" s="17" customFormat="1" ht="15.75" customHeight="1" x14ac:dyDescent="0.25">
      <c r="A10" s="18"/>
      <c r="B10" s="19" t="s">
        <v>11</v>
      </c>
      <c r="C10" s="20" t="s">
        <v>11</v>
      </c>
      <c r="D10" s="21" t="s">
        <v>12</v>
      </c>
      <c r="E10" s="22" t="s">
        <v>14</v>
      </c>
      <c r="F10" s="23"/>
      <c r="G10" s="24"/>
      <c r="H10" s="24"/>
      <c r="I10" s="24"/>
    </row>
    <row r="11" spans="1:9" s="17" customFormat="1" ht="15.75" customHeight="1" x14ac:dyDescent="0.25">
      <c r="A11" s="18">
        <v>24001</v>
      </c>
      <c r="B11" s="19" t="s">
        <v>11</v>
      </c>
      <c r="C11" s="20" t="s">
        <v>11</v>
      </c>
      <c r="D11" s="21" t="s">
        <v>11</v>
      </c>
      <c r="E11" s="22" t="s">
        <v>15</v>
      </c>
      <c r="F11" s="23">
        <v>5.66</v>
      </c>
      <c r="G11" s="23">
        <v>1.98</v>
      </c>
      <c r="H11" s="23">
        <v>0</v>
      </c>
      <c r="I11" s="23">
        <f>SUM(F11:G11)</f>
        <v>7.6400000000000006</v>
      </c>
    </row>
    <row r="12" spans="1:9" s="17" customFormat="1" ht="15.75" customHeight="1" x14ac:dyDescent="0.25">
      <c r="A12" s="18">
        <v>24002</v>
      </c>
      <c r="B12" s="19" t="s">
        <v>11</v>
      </c>
      <c r="C12" s="20" t="s">
        <v>11</v>
      </c>
      <c r="D12" s="21" t="s">
        <v>16</v>
      </c>
      <c r="E12" s="22" t="s">
        <v>17</v>
      </c>
      <c r="F12" s="23">
        <v>2.96</v>
      </c>
      <c r="G12" s="23">
        <v>1.98</v>
      </c>
      <c r="H12" s="23">
        <v>0</v>
      </c>
      <c r="I12" s="23">
        <f t="shared" ref="I12:I75" si="0">SUM(F12:G12)</f>
        <v>4.9399999999999995</v>
      </c>
    </row>
    <row r="13" spans="1:9" s="17" customFormat="1" ht="15.75" customHeight="1" x14ac:dyDescent="0.25">
      <c r="A13" s="18">
        <v>24003</v>
      </c>
      <c r="B13" s="19" t="s">
        <v>11</v>
      </c>
      <c r="C13" s="20" t="s">
        <v>11</v>
      </c>
      <c r="D13" s="21" t="s">
        <v>18</v>
      </c>
      <c r="E13" s="22" t="s">
        <v>19</v>
      </c>
      <c r="F13" s="23">
        <v>8.3699999999999992</v>
      </c>
      <c r="G13" s="23">
        <v>1.02</v>
      </c>
      <c r="H13" s="23">
        <v>0</v>
      </c>
      <c r="I13" s="23">
        <f t="shared" si="0"/>
        <v>9.3899999999999988</v>
      </c>
    </row>
    <row r="14" spans="1:9" s="17" customFormat="1" ht="15.75" customHeight="1" x14ac:dyDescent="0.25">
      <c r="A14" s="18"/>
      <c r="B14" s="19" t="s">
        <v>11</v>
      </c>
      <c r="C14" s="20" t="s">
        <v>16</v>
      </c>
      <c r="D14" s="21" t="s">
        <v>12</v>
      </c>
      <c r="E14" s="22" t="s">
        <v>20</v>
      </c>
      <c r="F14" s="23"/>
      <c r="G14" s="23"/>
      <c r="H14" s="23"/>
      <c r="I14" s="23"/>
    </row>
    <row r="15" spans="1:9" s="17" customFormat="1" ht="31.5" customHeight="1" x14ac:dyDescent="0.25">
      <c r="A15" s="18">
        <v>24004</v>
      </c>
      <c r="B15" s="19" t="s">
        <v>11</v>
      </c>
      <c r="C15" s="20" t="s">
        <v>16</v>
      </c>
      <c r="D15" s="21" t="s">
        <v>11</v>
      </c>
      <c r="E15" s="22" t="s">
        <v>21</v>
      </c>
      <c r="F15" s="23">
        <v>12.12</v>
      </c>
      <c r="G15" s="23"/>
      <c r="H15" s="23"/>
      <c r="I15" s="23">
        <f t="shared" si="0"/>
        <v>12.12</v>
      </c>
    </row>
    <row r="16" spans="1:9" s="17" customFormat="1" ht="31.5" customHeight="1" x14ac:dyDescent="0.25">
      <c r="A16" s="18">
        <v>24005</v>
      </c>
      <c r="B16" s="19" t="s">
        <v>11</v>
      </c>
      <c r="C16" s="20" t="s">
        <v>16</v>
      </c>
      <c r="D16" s="21" t="s">
        <v>16</v>
      </c>
      <c r="E16" s="22" t="s">
        <v>22</v>
      </c>
      <c r="F16" s="23">
        <v>24.23</v>
      </c>
      <c r="G16" s="23"/>
      <c r="H16" s="23"/>
      <c r="I16" s="23">
        <f t="shared" si="0"/>
        <v>24.23</v>
      </c>
    </row>
    <row r="17" spans="1:9" s="17" customFormat="1" ht="31.5" customHeight="1" x14ac:dyDescent="0.25">
      <c r="A17" s="18">
        <v>24006</v>
      </c>
      <c r="B17" s="19" t="s">
        <v>11</v>
      </c>
      <c r="C17" s="20" t="s">
        <v>16</v>
      </c>
      <c r="D17" s="21" t="s">
        <v>18</v>
      </c>
      <c r="E17" s="22" t="s">
        <v>23</v>
      </c>
      <c r="F17" s="23">
        <v>1.35</v>
      </c>
      <c r="G17" s="23"/>
      <c r="H17" s="23"/>
      <c r="I17" s="23">
        <f t="shared" si="0"/>
        <v>1.35</v>
      </c>
    </row>
    <row r="18" spans="1:9" s="17" customFormat="1" ht="15.75" customHeight="1" x14ac:dyDescent="0.25">
      <c r="A18" s="18"/>
      <c r="B18" s="19" t="s">
        <v>11</v>
      </c>
      <c r="C18" s="20" t="s">
        <v>18</v>
      </c>
      <c r="D18" s="21" t="s">
        <v>12</v>
      </c>
      <c r="E18" s="22" t="s">
        <v>24</v>
      </c>
      <c r="F18" s="23"/>
      <c r="G18" s="23"/>
      <c r="H18" s="23"/>
      <c r="I18" s="23"/>
    </row>
    <row r="19" spans="1:9" s="17" customFormat="1" ht="15.75" customHeight="1" x14ac:dyDescent="0.25">
      <c r="A19" s="18">
        <v>24007</v>
      </c>
      <c r="B19" s="19" t="s">
        <v>11</v>
      </c>
      <c r="C19" s="20" t="s">
        <v>18</v>
      </c>
      <c r="D19" s="21" t="s">
        <v>11</v>
      </c>
      <c r="E19" s="22" t="s">
        <v>25</v>
      </c>
      <c r="F19" s="23">
        <v>1.71</v>
      </c>
      <c r="G19" s="23">
        <v>0.64</v>
      </c>
      <c r="H19" s="23">
        <f>ROUND(0.55*10/110,2)</f>
        <v>0.05</v>
      </c>
      <c r="I19" s="23">
        <f t="shared" si="0"/>
        <v>2.35</v>
      </c>
    </row>
    <row r="20" spans="1:9" s="17" customFormat="1" ht="32.25" customHeight="1" x14ac:dyDescent="0.25">
      <c r="A20" s="18">
        <v>24008</v>
      </c>
      <c r="B20" s="19" t="s">
        <v>11</v>
      </c>
      <c r="C20" s="20" t="s">
        <v>18</v>
      </c>
      <c r="D20" s="21" t="s">
        <v>16</v>
      </c>
      <c r="E20" s="22" t="s">
        <v>26</v>
      </c>
      <c r="F20" s="23">
        <v>1.85</v>
      </c>
      <c r="G20" s="23">
        <v>0.77</v>
      </c>
      <c r="H20" s="23">
        <f>ROUND(0.59*10/110,2)</f>
        <v>0.05</v>
      </c>
      <c r="I20" s="23">
        <f t="shared" si="0"/>
        <v>2.62</v>
      </c>
    </row>
    <row r="21" spans="1:9" s="17" customFormat="1" ht="32.25" customHeight="1" x14ac:dyDescent="0.25">
      <c r="A21" s="18">
        <v>24009</v>
      </c>
      <c r="B21" s="19" t="s">
        <v>11</v>
      </c>
      <c r="C21" s="20" t="s">
        <v>18</v>
      </c>
      <c r="D21" s="21" t="s">
        <v>27</v>
      </c>
      <c r="E21" s="22" t="s">
        <v>28</v>
      </c>
      <c r="F21" s="23">
        <v>1.2</v>
      </c>
      <c r="G21" s="23">
        <v>0.35</v>
      </c>
      <c r="H21" s="23">
        <f>ROUND(G21*10/110,2)</f>
        <v>0.03</v>
      </c>
      <c r="I21" s="23">
        <f t="shared" si="0"/>
        <v>1.5499999999999998</v>
      </c>
    </row>
    <row r="22" spans="1:9" s="17" customFormat="1" ht="15.75" customHeight="1" x14ac:dyDescent="0.25">
      <c r="A22" s="18"/>
      <c r="B22" s="19" t="s">
        <v>11</v>
      </c>
      <c r="C22" s="20" t="s">
        <v>27</v>
      </c>
      <c r="D22" s="21" t="s">
        <v>12</v>
      </c>
      <c r="E22" s="22" t="s">
        <v>29</v>
      </c>
      <c r="F22" s="23"/>
      <c r="G22" s="23"/>
      <c r="H22" s="23"/>
      <c r="I22" s="23"/>
    </row>
    <row r="23" spans="1:9" s="17" customFormat="1" ht="15.75" customHeight="1" x14ac:dyDescent="0.25">
      <c r="A23" s="18">
        <v>24010</v>
      </c>
      <c r="B23" s="19" t="s">
        <v>11</v>
      </c>
      <c r="C23" s="20" t="s">
        <v>27</v>
      </c>
      <c r="D23" s="21" t="s">
        <v>11</v>
      </c>
      <c r="E23" s="22" t="s">
        <v>30</v>
      </c>
      <c r="F23" s="23">
        <v>1.35</v>
      </c>
      <c r="G23" s="23">
        <v>0.03</v>
      </c>
      <c r="H23" s="23">
        <v>0</v>
      </c>
      <c r="I23" s="23">
        <f t="shared" si="0"/>
        <v>1.3800000000000001</v>
      </c>
    </row>
    <row r="24" spans="1:9" s="17" customFormat="1" ht="15.75" customHeight="1" x14ac:dyDescent="0.25">
      <c r="A24" s="18">
        <v>24011</v>
      </c>
      <c r="B24" s="19" t="s">
        <v>11</v>
      </c>
      <c r="C24" s="20" t="s">
        <v>27</v>
      </c>
      <c r="D24" s="21" t="s">
        <v>16</v>
      </c>
      <c r="E24" s="22" t="s">
        <v>31</v>
      </c>
      <c r="F24" s="23">
        <v>2.96</v>
      </c>
      <c r="G24" s="23">
        <v>1.31</v>
      </c>
      <c r="H24" s="23">
        <v>0</v>
      </c>
      <c r="I24" s="23">
        <f t="shared" si="0"/>
        <v>4.2699999999999996</v>
      </c>
    </row>
    <row r="25" spans="1:9" s="17" customFormat="1" ht="15.75" customHeight="1" x14ac:dyDescent="0.25">
      <c r="A25" s="18">
        <v>24012</v>
      </c>
      <c r="B25" s="19" t="s">
        <v>11</v>
      </c>
      <c r="C25" s="20" t="s">
        <v>27</v>
      </c>
      <c r="D25" s="21" t="s">
        <v>18</v>
      </c>
      <c r="E25" s="22" t="s">
        <v>32</v>
      </c>
      <c r="F25" s="23">
        <v>4.3099999999999996</v>
      </c>
      <c r="G25" s="23">
        <v>1.31</v>
      </c>
      <c r="H25" s="23">
        <v>0</v>
      </c>
      <c r="I25" s="23">
        <f t="shared" si="0"/>
        <v>5.6199999999999992</v>
      </c>
    </row>
    <row r="26" spans="1:9" s="17" customFormat="1" ht="15.75" customHeight="1" x14ac:dyDescent="0.25">
      <c r="A26" s="18">
        <v>24013</v>
      </c>
      <c r="B26" s="19" t="s">
        <v>11</v>
      </c>
      <c r="C26" s="20" t="s">
        <v>27</v>
      </c>
      <c r="D26" s="21" t="s">
        <v>27</v>
      </c>
      <c r="E26" s="22" t="s">
        <v>33</v>
      </c>
      <c r="F26" s="23">
        <v>2.96</v>
      </c>
      <c r="G26" s="23">
        <v>1.31</v>
      </c>
      <c r="H26" s="23">
        <v>0</v>
      </c>
      <c r="I26" s="23">
        <f t="shared" si="0"/>
        <v>4.2699999999999996</v>
      </c>
    </row>
    <row r="27" spans="1:9" s="17" customFormat="1" ht="15.75" customHeight="1" x14ac:dyDescent="0.25">
      <c r="A27" s="18">
        <v>24014</v>
      </c>
      <c r="B27" s="19" t="s">
        <v>11</v>
      </c>
      <c r="C27" s="20" t="s">
        <v>34</v>
      </c>
      <c r="D27" s="21" t="s">
        <v>12</v>
      </c>
      <c r="E27" s="22" t="s">
        <v>35</v>
      </c>
      <c r="F27" s="23">
        <v>1.35</v>
      </c>
      <c r="G27" s="23">
        <v>0.09</v>
      </c>
      <c r="H27" s="23">
        <f>ROUND(0.03*10/110,2)</f>
        <v>0</v>
      </c>
      <c r="I27" s="23">
        <f t="shared" si="0"/>
        <v>1.4400000000000002</v>
      </c>
    </row>
    <row r="28" spans="1:9" s="17" customFormat="1" ht="15.75" customHeight="1" x14ac:dyDescent="0.25">
      <c r="A28" s="18">
        <v>24015</v>
      </c>
      <c r="B28" s="19" t="s">
        <v>11</v>
      </c>
      <c r="C28" s="20" t="s">
        <v>36</v>
      </c>
      <c r="D28" s="21" t="s">
        <v>12</v>
      </c>
      <c r="E28" s="22" t="s">
        <v>37</v>
      </c>
      <c r="F28" s="23">
        <v>1.2</v>
      </c>
      <c r="G28" s="23">
        <v>0.82</v>
      </c>
      <c r="H28" s="23">
        <f>ROUND(G28*10/110,2)</f>
        <v>7.0000000000000007E-2</v>
      </c>
      <c r="I28" s="23">
        <f t="shared" si="0"/>
        <v>2.02</v>
      </c>
    </row>
    <row r="29" spans="1:9" s="17" customFormat="1" ht="15.75" customHeight="1" x14ac:dyDescent="0.25">
      <c r="A29" s="18"/>
      <c r="B29" s="19" t="s">
        <v>11</v>
      </c>
      <c r="C29" s="20" t="s">
        <v>38</v>
      </c>
      <c r="D29" s="21" t="s">
        <v>12</v>
      </c>
      <c r="E29" s="22" t="s">
        <v>39</v>
      </c>
      <c r="F29" s="23"/>
      <c r="G29" s="23"/>
      <c r="H29" s="23"/>
      <c r="I29" s="23"/>
    </row>
    <row r="30" spans="1:9" s="17" customFormat="1" ht="15.75" customHeight="1" x14ac:dyDescent="0.25">
      <c r="A30" s="18">
        <v>24016</v>
      </c>
      <c r="B30" s="19" t="s">
        <v>11</v>
      </c>
      <c r="C30" s="20" t="s">
        <v>38</v>
      </c>
      <c r="D30" s="21" t="s">
        <v>11</v>
      </c>
      <c r="E30" s="22" t="s">
        <v>40</v>
      </c>
      <c r="F30" s="23">
        <v>15.6</v>
      </c>
      <c r="G30" s="23">
        <v>5.47</v>
      </c>
      <c r="H30" s="23">
        <f>ROUND(1.33*10/110,2)</f>
        <v>0.12</v>
      </c>
      <c r="I30" s="23">
        <f t="shared" si="0"/>
        <v>21.07</v>
      </c>
    </row>
    <row r="31" spans="1:9" s="17" customFormat="1" ht="15.75" customHeight="1" x14ac:dyDescent="0.25">
      <c r="A31" s="18">
        <v>24017</v>
      </c>
      <c r="B31" s="19" t="s">
        <v>11</v>
      </c>
      <c r="C31" s="20" t="s">
        <v>41</v>
      </c>
      <c r="D31" s="21" t="s">
        <v>12</v>
      </c>
      <c r="E31" s="22" t="s">
        <v>42</v>
      </c>
      <c r="F31" s="23">
        <v>18.54</v>
      </c>
      <c r="G31" s="23"/>
      <c r="H31" s="23"/>
      <c r="I31" s="23">
        <f t="shared" si="0"/>
        <v>18.54</v>
      </c>
    </row>
    <row r="32" spans="1:9" s="17" customFormat="1" ht="16.5" customHeight="1" x14ac:dyDescent="0.25">
      <c r="A32" s="18">
        <v>24018</v>
      </c>
      <c r="B32" s="19" t="s">
        <v>11</v>
      </c>
      <c r="C32" s="20" t="s">
        <v>43</v>
      </c>
      <c r="D32" s="21" t="s">
        <v>12</v>
      </c>
      <c r="E32" s="22" t="s">
        <v>44</v>
      </c>
      <c r="F32" s="23">
        <v>1.71</v>
      </c>
      <c r="G32" s="23">
        <v>0.62</v>
      </c>
      <c r="H32" s="23">
        <f>ROUND(G32*10/110,2)</f>
        <v>0.06</v>
      </c>
      <c r="I32" s="23">
        <f t="shared" si="0"/>
        <v>2.33</v>
      </c>
    </row>
    <row r="33" spans="1:9" s="17" customFormat="1" ht="15.75" customHeight="1" x14ac:dyDescent="0.25">
      <c r="A33" s="18">
        <v>24019</v>
      </c>
      <c r="B33" s="19" t="s">
        <v>11</v>
      </c>
      <c r="C33" s="20" t="s">
        <v>45</v>
      </c>
      <c r="D33" s="21" t="s">
        <v>12</v>
      </c>
      <c r="E33" s="22" t="s">
        <v>46</v>
      </c>
      <c r="F33" s="23">
        <v>0.8</v>
      </c>
      <c r="G33" s="23">
        <v>0.27</v>
      </c>
      <c r="H33" s="23">
        <f>ROUND(G33*10/110,2)</f>
        <v>0.02</v>
      </c>
      <c r="I33" s="23">
        <f t="shared" si="0"/>
        <v>1.07</v>
      </c>
    </row>
    <row r="34" spans="1:9" s="17" customFormat="1" ht="33" customHeight="1" x14ac:dyDescent="0.25">
      <c r="A34" s="18">
        <v>24020</v>
      </c>
      <c r="B34" s="19" t="s">
        <v>11</v>
      </c>
      <c r="C34" s="20" t="s">
        <v>47</v>
      </c>
      <c r="D34" s="21" t="s">
        <v>12</v>
      </c>
      <c r="E34" s="22" t="s">
        <v>48</v>
      </c>
      <c r="F34" s="23">
        <v>55.63</v>
      </c>
      <c r="G34" s="23">
        <v>4.66</v>
      </c>
      <c r="H34" s="23">
        <f>ROUND(4.56*10/110,2)</f>
        <v>0.41</v>
      </c>
      <c r="I34" s="23">
        <f t="shared" si="0"/>
        <v>60.290000000000006</v>
      </c>
    </row>
    <row r="35" spans="1:9" s="17" customFormat="1" ht="33" customHeight="1" x14ac:dyDescent="0.25">
      <c r="A35" s="18">
        <v>24021</v>
      </c>
      <c r="B35" s="19" t="s">
        <v>11</v>
      </c>
      <c r="C35" s="20" t="s">
        <v>49</v>
      </c>
      <c r="D35" s="21" t="s">
        <v>12</v>
      </c>
      <c r="E35" s="22" t="s">
        <v>50</v>
      </c>
      <c r="F35" s="23">
        <v>23.57</v>
      </c>
      <c r="G35" s="23">
        <v>10.59</v>
      </c>
      <c r="H35" s="23">
        <f>ROUND(10.51*10/110,2)</f>
        <v>0.96</v>
      </c>
      <c r="I35" s="23">
        <f t="shared" si="0"/>
        <v>34.159999999999997</v>
      </c>
    </row>
    <row r="36" spans="1:9" s="17" customFormat="1" ht="63.75" customHeight="1" x14ac:dyDescent="0.25">
      <c r="A36" s="18"/>
      <c r="B36" s="19" t="s">
        <v>11</v>
      </c>
      <c r="C36" s="20" t="s">
        <v>51</v>
      </c>
      <c r="D36" s="21" t="s">
        <v>12</v>
      </c>
      <c r="E36" s="22" t="s">
        <v>52</v>
      </c>
      <c r="F36" s="23"/>
      <c r="G36" s="23"/>
      <c r="H36" s="23"/>
      <c r="I36" s="23"/>
    </row>
    <row r="37" spans="1:9" s="17" customFormat="1" ht="15.75" customHeight="1" x14ac:dyDescent="0.25">
      <c r="A37" s="18">
        <v>24022</v>
      </c>
      <c r="B37" s="19" t="s">
        <v>11</v>
      </c>
      <c r="C37" s="20" t="s">
        <v>51</v>
      </c>
      <c r="D37" s="21" t="s">
        <v>11</v>
      </c>
      <c r="E37" s="22" t="s">
        <v>53</v>
      </c>
      <c r="F37" s="23"/>
      <c r="G37" s="23">
        <v>0.11</v>
      </c>
      <c r="H37" s="23">
        <v>0</v>
      </c>
      <c r="I37" s="23">
        <f t="shared" ref="I37:I50" si="1">SUM(F37:G37)</f>
        <v>0.11</v>
      </c>
    </row>
    <row r="38" spans="1:9" s="17" customFormat="1" ht="15.75" customHeight="1" x14ac:dyDescent="0.25">
      <c r="A38" s="18">
        <v>24023</v>
      </c>
      <c r="B38" s="19" t="s">
        <v>11</v>
      </c>
      <c r="C38" s="20" t="s">
        <v>51</v>
      </c>
      <c r="D38" s="21" t="s">
        <v>34</v>
      </c>
      <c r="E38" s="22" t="s">
        <v>54</v>
      </c>
      <c r="F38" s="23"/>
      <c r="G38" s="23">
        <v>0.18</v>
      </c>
      <c r="H38" s="23">
        <v>0</v>
      </c>
      <c r="I38" s="23">
        <f t="shared" si="1"/>
        <v>0.18</v>
      </c>
    </row>
    <row r="39" spans="1:9" s="17" customFormat="1" ht="47.25" customHeight="1" x14ac:dyDescent="0.25">
      <c r="A39" s="18">
        <v>24024</v>
      </c>
      <c r="B39" s="19" t="s">
        <v>11</v>
      </c>
      <c r="C39" s="20" t="s">
        <v>51</v>
      </c>
      <c r="D39" s="21" t="s">
        <v>55</v>
      </c>
      <c r="E39" s="22" t="s">
        <v>56</v>
      </c>
      <c r="F39" s="23"/>
      <c r="G39" s="23">
        <v>0.69</v>
      </c>
      <c r="H39" s="23">
        <f>ROUND(0.59*10/110,2)</f>
        <v>0.05</v>
      </c>
      <c r="I39" s="23">
        <f t="shared" si="1"/>
        <v>0.69</v>
      </c>
    </row>
    <row r="40" spans="1:9" s="17" customFormat="1" ht="15.75" customHeight="1" x14ac:dyDescent="0.25">
      <c r="A40" s="18">
        <v>24025</v>
      </c>
      <c r="B40" s="19" t="s">
        <v>11</v>
      </c>
      <c r="C40" s="20" t="s">
        <v>51</v>
      </c>
      <c r="D40" s="21" t="s">
        <v>36</v>
      </c>
      <c r="E40" s="22" t="s">
        <v>57</v>
      </c>
      <c r="F40" s="23"/>
      <c r="G40" s="23">
        <v>0.22</v>
      </c>
      <c r="H40" s="23">
        <f>ROUND(0.21*10/110,2)</f>
        <v>0.02</v>
      </c>
      <c r="I40" s="23">
        <f t="shared" si="1"/>
        <v>0.22</v>
      </c>
    </row>
    <row r="41" spans="1:9" s="17" customFormat="1" ht="15.75" customHeight="1" x14ac:dyDescent="0.25">
      <c r="A41" s="18">
        <v>24026</v>
      </c>
      <c r="B41" s="19" t="s">
        <v>11</v>
      </c>
      <c r="C41" s="20" t="s">
        <v>51</v>
      </c>
      <c r="D41" s="21" t="s">
        <v>45</v>
      </c>
      <c r="E41" s="22" t="s">
        <v>58</v>
      </c>
      <c r="F41" s="23"/>
      <c r="G41" s="23">
        <v>7.0000000000000007E-2</v>
      </c>
      <c r="H41" s="23">
        <f>ROUND(G41*10/110,2)</f>
        <v>0.01</v>
      </c>
      <c r="I41" s="23">
        <f t="shared" si="1"/>
        <v>7.0000000000000007E-2</v>
      </c>
    </row>
    <row r="42" spans="1:9" s="17" customFormat="1" ht="15.75" customHeight="1" x14ac:dyDescent="0.25">
      <c r="A42" s="18">
        <v>24027</v>
      </c>
      <c r="B42" s="19" t="s">
        <v>11</v>
      </c>
      <c r="C42" s="20" t="s">
        <v>51</v>
      </c>
      <c r="D42" s="21" t="s">
        <v>59</v>
      </c>
      <c r="E42" s="22" t="s">
        <v>60</v>
      </c>
      <c r="F42" s="23"/>
      <c r="G42" s="23">
        <v>0.05</v>
      </c>
      <c r="H42" s="23">
        <f>ROUND(G42*10/110,2)</f>
        <v>0</v>
      </c>
      <c r="I42" s="23">
        <f t="shared" si="1"/>
        <v>0.05</v>
      </c>
    </row>
    <row r="43" spans="1:9" s="17" customFormat="1" ht="15.75" customHeight="1" x14ac:dyDescent="0.25">
      <c r="A43" s="18">
        <v>24028</v>
      </c>
      <c r="B43" s="19" t="s">
        <v>11</v>
      </c>
      <c r="C43" s="20" t="s">
        <v>51</v>
      </c>
      <c r="D43" s="21" t="s">
        <v>61</v>
      </c>
      <c r="E43" s="22" t="s">
        <v>62</v>
      </c>
      <c r="F43" s="23"/>
      <c r="G43" s="23">
        <v>0.06</v>
      </c>
      <c r="H43" s="23">
        <v>0</v>
      </c>
      <c r="I43" s="23">
        <f t="shared" si="1"/>
        <v>0.06</v>
      </c>
    </row>
    <row r="44" spans="1:9" s="17" customFormat="1" ht="15.75" customHeight="1" x14ac:dyDescent="0.25">
      <c r="A44" s="18">
        <v>24029</v>
      </c>
      <c r="B44" s="19" t="s">
        <v>11</v>
      </c>
      <c r="C44" s="20" t="s">
        <v>51</v>
      </c>
      <c r="D44" s="21" t="s">
        <v>49</v>
      </c>
      <c r="E44" s="22" t="s">
        <v>63</v>
      </c>
      <c r="F44" s="23"/>
      <c r="G44" s="23">
        <v>0.96</v>
      </c>
      <c r="H44" s="23">
        <v>0</v>
      </c>
      <c r="I44" s="23">
        <f t="shared" si="1"/>
        <v>0.96</v>
      </c>
    </row>
    <row r="45" spans="1:9" s="17" customFormat="1" ht="15.75" customHeight="1" x14ac:dyDescent="0.25">
      <c r="A45" s="18">
        <v>24030</v>
      </c>
      <c r="B45" s="19" t="s">
        <v>11</v>
      </c>
      <c r="C45" s="20" t="s">
        <v>51</v>
      </c>
      <c r="D45" s="21" t="s">
        <v>64</v>
      </c>
      <c r="E45" s="22" t="s">
        <v>65</v>
      </c>
      <c r="F45" s="23"/>
      <c r="G45" s="23">
        <v>0.11</v>
      </c>
      <c r="H45" s="23">
        <v>0</v>
      </c>
      <c r="I45" s="23">
        <f t="shared" si="1"/>
        <v>0.11</v>
      </c>
    </row>
    <row r="46" spans="1:9" s="17" customFormat="1" ht="15.75" customHeight="1" x14ac:dyDescent="0.25">
      <c r="A46" s="18">
        <v>24031</v>
      </c>
      <c r="B46" s="19" t="s">
        <v>11</v>
      </c>
      <c r="C46" s="20" t="s">
        <v>51</v>
      </c>
      <c r="D46" s="21" t="s">
        <v>66</v>
      </c>
      <c r="E46" s="22" t="s">
        <v>67</v>
      </c>
      <c r="F46" s="23"/>
      <c r="G46" s="23">
        <v>0.13</v>
      </c>
      <c r="H46" s="23">
        <f>ROUND(G46*10/110,2)</f>
        <v>0.01</v>
      </c>
      <c r="I46" s="23">
        <f t="shared" si="1"/>
        <v>0.13</v>
      </c>
    </row>
    <row r="47" spans="1:9" s="17" customFormat="1" ht="15.75" customHeight="1" x14ac:dyDescent="0.25">
      <c r="A47" s="18">
        <v>24032</v>
      </c>
      <c r="B47" s="19" t="s">
        <v>11</v>
      </c>
      <c r="C47" s="20" t="s">
        <v>51</v>
      </c>
      <c r="D47" s="21" t="s">
        <v>68</v>
      </c>
      <c r="E47" s="22" t="s">
        <v>69</v>
      </c>
      <c r="F47" s="23"/>
      <c r="G47" s="23">
        <v>4.37</v>
      </c>
      <c r="H47" s="23">
        <f>ROUND(G47*10/110,2)</f>
        <v>0.4</v>
      </c>
      <c r="I47" s="23">
        <f t="shared" si="1"/>
        <v>4.37</v>
      </c>
    </row>
    <row r="48" spans="1:9" s="17" customFormat="1" ht="15.75" customHeight="1" x14ac:dyDescent="0.25">
      <c r="A48" s="18">
        <v>24033</v>
      </c>
      <c r="B48" s="19" t="s">
        <v>11</v>
      </c>
      <c r="C48" s="20" t="s">
        <v>51</v>
      </c>
      <c r="D48" s="21" t="s">
        <v>70</v>
      </c>
      <c r="E48" s="22" t="s">
        <v>71</v>
      </c>
      <c r="F48" s="23"/>
      <c r="G48" s="23">
        <v>0.26</v>
      </c>
      <c r="H48" s="23">
        <f>ROUND(G48*10/110,2)</f>
        <v>0.02</v>
      </c>
      <c r="I48" s="23">
        <f t="shared" si="1"/>
        <v>0.26</v>
      </c>
    </row>
    <row r="49" spans="1:9" s="17" customFormat="1" ht="17.25" customHeight="1" x14ac:dyDescent="0.25">
      <c r="A49" s="18">
        <v>24034</v>
      </c>
      <c r="B49" s="19" t="s">
        <v>11</v>
      </c>
      <c r="C49" s="20" t="s">
        <v>51</v>
      </c>
      <c r="D49" s="21" t="s">
        <v>72</v>
      </c>
      <c r="E49" s="22" t="s">
        <v>73</v>
      </c>
      <c r="F49" s="23"/>
      <c r="G49" s="23">
        <v>2.5299999999999998</v>
      </c>
      <c r="H49" s="23">
        <f>ROUND(G49*10/110,2)</f>
        <v>0.23</v>
      </c>
      <c r="I49" s="23">
        <f t="shared" si="1"/>
        <v>2.5299999999999998</v>
      </c>
    </row>
    <row r="50" spans="1:9" s="17" customFormat="1" ht="15.75" customHeight="1" x14ac:dyDescent="0.25">
      <c r="A50" s="18">
        <v>24035</v>
      </c>
      <c r="B50" s="19" t="s">
        <v>11</v>
      </c>
      <c r="C50" s="20" t="s">
        <v>51</v>
      </c>
      <c r="D50" s="21" t="s">
        <v>74</v>
      </c>
      <c r="E50" s="22" t="s">
        <v>75</v>
      </c>
      <c r="F50" s="23"/>
      <c r="G50" s="23">
        <v>0.33</v>
      </c>
      <c r="H50" s="23">
        <f>ROUND(G50*10/110,2)</f>
        <v>0.03</v>
      </c>
      <c r="I50" s="23">
        <f t="shared" si="1"/>
        <v>0.33</v>
      </c>
    </row>
    <row r="51" spans="1:9" s="17" customFormat="1" ht="30.75" customHeight="1" x14ac:dyDescent="0.25">
      <c r="A51" s="18"/>
      <c r="B51" s="19" t="s">
        <v>16</v>
      </c>
      <c r="C51" s="20" t="s">
        <v>12</v>
      </c>
      <c r="D51" s="21" t="s">
        <v>12</v>
      </c>
      <c r="E51" s="22" t="s">
        <v>76</v>
      </c>
      <c r="F51" s="23"/>
      <c r="G51" s="23"/>
      <c r="H51" s="23"/>
      <c r="I51" s="23"/>
    </row>
    <row r="52" spans="1:9" s="17" customFormat="1" ht="65.25" customHeight="1" x14ac:dyDescent="0.25">
      <c r="A52" s="18"/>
      <c r="B52" s="19" t="s">
        <v>16</v>
      </c>
      <c r="C52" s="20" t="s">
        <v>18</v>
      </c>
      <c r="D52" s="21" t="s">
        <v>12</v>
      </c>
      <c r="E52" s="22" t="s">
        <v>77</v>
      </c>
      <c r="F52" s="23"/>
      <c r="G52" s="23"/>
      <c r="H52" s="23"/>
      <c r="I52" s="23"/>
    </row>
    <row r="53" spans="1:9" s="17" customFormat="1" ht="15.75" customHeight="1" x14ac:dyDescent="0.25">
      <c r="A53" s="18">
        <v>24036</v>
      </c>
      <c r="B53" s="19" t="s">
        <v>16</v>
      </c>
      <c r="C53" s="20" t="s">
        <v>18</v>
      </c>
      <c r="D53" s="21" t="s">
        <v>11</v>
      </c>
      <c r="E53" s="22" t="s">
        <v>78</v>
      </c>
      <c r="F53" s="23">
        <v>14.84</v>
      </c>
      <c r="G53" s="23">
        <v>0.87</v>
      </c>
      <c r="H53" s="23">
        <f>ROUND(0.85*10/110,2)</f>
        <v>0.08</v>
      </c>
      <c r="I53" s="23">
        <f t="shared" si="0"/>
        <v>15.709999999999999</v>
      </c>
    </row>
    <row r="54" spans="1:9" s="17" customFormat="1" ht="15.75" customHeight="1" x14ac:dyDescent="0.25">
      <c r="A54" s="18">
        <v>24037</v>
      </c>
      <c r="B54" s="19" t="s">
        <v>16</v>
      </c>
      <c r="C54" s="20" t="s">
        <v>18</v>
      </c>
      <c r="D54" s="21" t="s">
        <v>16</v>
      </c>
      <c r="E54" s="22" t="s">
        <v>79</v>
      </c>
      <c r="F54" s="23">
        <v>3.71</v>
      </c>
      <c r="G54" s="23">
        <v>0.21</v>
      </c>
      <c r="H54" s="23">
        <f>ROUND(G54*10/110,2)</f>
        <v>0.02</v>
      </c>
      <c r="I54" s="23">
        <f t="shared" si="0"/>
        <v>3.92</v>
      </c>
    </row>
    <row r="55" spans="1:9" s="17" customFormat="1" ht="33" customHeight="1" x14ac:dyDescent="0.25">
      <c r="A55" s="18">
        <v>24038</v>
      </c>
      <c r="B55" s="19" t="s">
        <v>16</v>
      </c>
      <c r="C55" s="20" t="s">
        <v>18</v>
      </c>
      <c r="D55" s="21" t="s">
        <v>18</v>
      </c>
      <c r="E55" s="22" t="s">
        <v>80</v>
      </c>
      <c r="F55" s="23">
        <v>9.27</v>
      </c>
      <c r="G55" s="23">
        <v>2.84</v>
      </c>
      <c r="H55" s="23">
        <f>ROUND(2.22*10/110,2)</f>
        <v>0.2</v>
      </c>
      <c r="I55" s="23">
        <f t="shared" si="0"/>
        <v>12.11</v>
      </c>
    </row>
    <row r="56" spans="1:9" s="17" customFormat="1" ht="48.75" customHeight="1" x14ac:dyDescent="0.25">
      <c r="A56" s="18">
        <v>24039</v>
      </c>
      <c r="B56" s="19" t="s">
        <v>16</v>
      </c>
      <c r="C56" s="20" t="s">
        <v>27</v>
      </c>
      <c r="D56" s="21"/>
      <c r="E56" s="22" t="s">
        <v>81</v>
      </c>
      <c r="F56" s="23">
        <v>6.43</v>
      </c>
      <c r="G56" s="23">
        <v>6.09</v>
      </c>
      <c r="H56" s="23">
        <f>ROUND(G56*10/110,2)</f>
        <v>0.55000000000000004</v>
      </c>
      <c r="I56" s="23">
        <f>SUM(F56:G56)</f>
        <v>12.52</v>
      </c>
    </row>
    <row r="57" spans="1:9" s="17" customFormat="1" ht="48.75" customHeight="1" x14ac:dyDescent="0.25">
      <c r="A57" s="18">
        <v>24040</v>
      </c>
      <c r="B57" s="19" t="s">
        <v>16</v>
      </c>
      <c r="C57" s="20" t="s">
        <v>27</v>
      </c>
      <c r="D57" s="21"/>
      <c r="E57" s="22" t="s">
        <v>82</v>
      </c>
      <c r="F57" s="23">
        <v>6.43</v>
      </c>
      <c r="G57" s="23">
        <v>5.75</v>
      </c>
      <c r="H57" s="23">
        <f>ROUND(G57*10/110,2)</f>
        <v>0.52</v>
      </c>
      <c r="I57" s="23">
        <f>SUM(F57:G57)</f>
        <v>12.18</v>
      </c>
    </row>
    <row r="58" spans="1:9" s="17" customFormat="1" ht="33" customHeight="1" x14ac:dyDescent="0.25">
      <c r="A58" s="18"/>
      <c r="B58" s="19" t="s">
        <v>16</v>
      </c>
      <c r="C58" s="20" t="s">
        <v>34</v>
      </c>
      <c r="D58" s="21" t="s">
        <v>12</v>
      </c>
      <c r="E58" s="22" t="s">
        <v>83</v>
      </c>
      <c r="F58" s="23"/>
      <c r="G58" s="23"/>
      <c r="H58" s="23"/>
      <c r="I58" s="23"/>
    </row>
    <row r="59" spans="1:9" s="17" customFormat="1" ht="15.75" customHeight="1" x14ac:dyDescent="0.25">
      <c r="A59" s="18">
        <v>24041</v>
      </c>
      <c r="B59" s="19" t="s">
        <v>16</v>
      </c>
      <c r="C59" s="20" t="s">
        <v>34</v>
      </c>
      <c r="D59" s="21" t="s">
        <v>11</v>
      </c>
      <c r="E59" s="22" t="s">
        <v>84</v>
      </c>
      <c r="F59" s="23">
        <v>9.27</v>
      </c>
      <c r="G59" s="23">
        <v>1.48</v>
      </c>
      <c r="H59" s="23">
        <f>ROUND(G59*10/110,2)</f>
        <v>0.13</v>
      </c>
      <c r="I59" s="23">
        <f t="shared" si="0"/>
        <v>10.75</v>
      </c>
    </row>
    <row r="60" spans="1:9" s="17" customFormat="1" ht="32.25" customHeight="1" x14ac:dyDescent="0.25">
      <c r="A60" s="18">
        <v>24042</v>
      </c>
      <c r="B60" s="19" t="s">
        <v>16</v>
      </c>
      <c r="C60" s="20" t="s">
        <v>34</v>
      </c>
      <c r="D60" s="21" t="s">
        <v>16</v>
      </c>
      <c r="E60" s="22" t="s">
        <v>85</v>
      </c>
      <c r="F60" s="23">
        <v>11.13</v>
      </c>
      <c r="G60" s="23">
        <v>3.56</v>
      </c>
      <c r="H60" s="23">
        <f>ROUND(3.47*10/110,2)</f>
        <v>0.32</v>
      </c>
      <c r="I60" s="23">
        <f t="shared" si="0"/>
        <v>14.690000000000001</v>
      </c>
    </row>
    <row r="61" spans="1:9" s="17" customFormat="1" ht="15.75" customHeight="1" x14ac:dyDescent="0.25">
      <c r="A61" s="18">
        <v>24043</v>
      </c>
      <c r="B61" s="19" t="s">
        <v>16</v>
      </c>
      <c r="C61" s="20" t="s">
        <v>55</v>
      </c>
      <c r="D61" s="21" t="s">
        <v>12</v>
      </c>
      <c r="E61" s="22" t="s">
        <v>86</v>
      </c>
      <c r="F61" s="23">
        <v>3.69</v>
      </c>
      <c r="G61" s="23">
        <v>3.3</v>
      </c>
      <c r="H61" s="23">
        <f>ROUND(G61*10/110,2)</f>
        <v>0.3</v>
      </c>
      <c r="I61" s="23">
        <f t="shared" si="0"/>
        <v>6.99</v>
      </c>
    </row>
    <row r="62" spans="1:9" s="17" customFormat="1" ht="33" customHeight="1" x14ac:dyDescent="0.25">
      <c r="A62" s="18"/>
      <c r="B62" s="19" t="s">
        <v>16</v>
      </c>
      <c r="C62" s="20" t="s">
        <v>36</v>
      </c>
      <c r="D62" s="21" t="s">
        <v>12</v>
      </c>
      <c r="E62" s="22" t="s">
        <v>87</v>
      </c>
      <c r="F62" s="23"/>
      <c r="G62" s="23"/>
      <c r="H62" s="23"/>
      <c r="I62" s="23"/>
    </row>
    <row r="63" spans="1:9" s="17" customFormat="1" ht="15.75" customHeight="1" x14ac:dyDescent="0.25">
      <c r="A63" s="18">
        <v>24044</v>
      </c>
      <c r="B63" s="19" t="s">
        <v>16</v>
      </c>
      <c r="C63" s="20" t="s">
        <v>36</v>
      </c>
      <c r="D63" s="21" t="s">
        <v>11</v>
      </c>
      <c r="E63" s="22" t="s">
        <v>88</v>
      </c>
      <c r="F63" s="23">
        <v>10.58</v>
      </c>
      <c r="G63" s="23">
        <v>1.9</v>
      </c>
      <c r="H63" s="23">
        <f>ROUND(1.81*10/110,2)</f>
        <v>0.16</v>
      </c>
      <c r="I63" s="23">
        <f t="shared" si="0"/>
        <v>12.48</v>
      </c>
    </row>
    <row r="64" spans="1:9" s="17" customFormat="1" ht="15.75" customHeight="1" x14ac:dyDescent="0.25">
      <c r="A64" s="18">
        <v>24045</v>
      </c>
      <c r="B64" s="19" t="s">
        <v>16</v>
      </c>
      <c r="C64" s="20" t="s">
        <v>36</v>
      </c>
      <c r="D64" s="21" t="s">
        <v>16</v>
      </c>
      <c r="E64" s="22" t="s">
        <v>89</v>
      </c>
      <c r="F64" s="23">
        <v>17.850000000000001</v>
      </c>
      <c r="G64" s="23">
        <v>1.9</v>
      </c>
      <c r="H64" s="23">
        <f>ROUND(1.81*10/110,2)</f>
        <v>0.16</v>
      </c>
      <c r="I64" s="23">
        <f t="shared" si="0"/>
        <v>19.75</v>
      </c>
    </row>
    <row r="65" spans="1:9" s="17" customFormat="1" ht="15.75" customHeight="1" x14ac:dyDescent="0.25">
      <c r="A65" s="18">
        <v>24046</v>
      </c>
      <c r="B65" s="19" t="s">
        <v>16</v>
      </c>
      <c r="C65" s="20" t="s">
        <v>90</v>
      </c>
      <c r="D65" s="21" t="s">
        <v>12</v>
      </c>
      <c r="E65" s="22" t="s">
        <v>91</v>
      </c>
      <c r="F65" s="23">
        <v>3.71</v>
      </c>
      <c r="G65" s="23">
        <v>0.04</v>
      </c>
      <c r="H65" s="23">
        <f>ROUND(G65*10/110,2)</f>
        <v>0</v>
      </c>
      <c r="I65" s="23">
        <f t="shared" si="0"/>
        <v>3.75</v>
      </c>
    </row>
    <row r="66" spans="1:9" s="17" customFormat="1" ht="15.75" customHeight="1" x14ac:dyDescent="0.25">
      <c r="A66" s="18">
        <v>24047</v>
      </c>
      <c r="B66" s="19" t="s">
        <v>16</v>
      </c>
      <c r="C66" s="20" t="s">
        <v>92</v>
      </c>
      <c r="D66" s="21" t="s">
        <v>12</v>
      </c>
      <c r="E66" s="22" t="s">
        <v>93</v>
      </c>
      <c r="F66" s="23">
        <v>3.71</v>
      </c>
      <c r="G66" s="23">
        <v>0.22</v>
      </c>
      <c r="H66" s="23">
        <f>ROUND(G66*10/110,2)</f>
        <v>0.02</v>
      </c>
      <c r="I66" s="23">
        <f t="shared" si="0"/>
        <v>3.93</v>
      </c>
    </row>
    <row r="67" spans="1:9" s="17" customFormat="1" ht="15.75" customHeight="1" x14ac:dyDescent="0.25">
      <c r="A67" s="18">
        <v>24048</v>
      </c>
      <c r="B67" s="19" t="s">
        <v>16</v>
      </c>
      <c r="C67" s="20" t="s">
        <v>38</v>
      </c>
      <c r="D67" s="21" t="s">
        <v>12</v>
      </c>
      <c r="E67" s="22" t="s">
        <v>94</v>
      </c>
      <c r="F67" s="23">
        <v>9.27</v>
      </c>
      <c r="G67" s="23">
        <v>0.79</v>
      </c>
      <c r="H67" s="23">
        <f>ROUND(G67*10/110,2)</f>
        <v>7.0000000000000007E-2</v>
      </c>
      <c r="I67" s="23">
        <f t="shared" si="0"/>
        <v>10.059999999999999</v>
      </c>
    </row>
    <row r="68" spans="1:9" s="17" customFormat="1" ht="33" customHeight="1" x14ac:dyDescent="0.25">
      <c r="A68" s="18">
        <v>24049</v>
      </c>
      <c r="B68" s="19" t="s">
        <v>16</v>
      </c>
      <c r="C68" s="20" t="s">
        <v>95</v>
      </c>
      <c r="D68" s="21" t="s">
        <v>12</v>
      </c>
      <c r="E68" s="22" t="s">
        <v>96</v>
      </c>
      <c r="F68" s="23">
        <v>27.82</v>
      </c>
      <c r="G68" s="23">
        <v>22.07</v>
      </c>
      <c r="H68" s="23">
        <f>ROUND(21.98*10/110,2)</f>
        <v>2</v>
      </c>
      <c r="I68" s="23">
        <f t="shared" si="0"/>
        <v>49.89</v>
      </c>
    </row>
    <row r="69" spans="1:9" s="17" customFormat="1" ht="33" customHeight="1" x14ac:dyDescent="0.25">
      <c r="A69" s="18">
        <v>24050</v>
      </c>
      <c r="B69" s="19" t="s">
        <v>16</v>
      </c>
      <c r="C69" s="20" t="s">
        <v>97</v>
      </c>
      <c r="D69" s="21" t="s">
        <v>12</v>
      </c>
      <c r="E69" s="22" t="s">
        <v>98</v>
      </c>
      <c r="F69" s="23">
        <v>46.36</v>
      </c>
      <c r="G69" s="23">
        <v>22.22</v>
      </c>
      <c r="H69" s="23">
        <f>ROUND(22.13*10/110,2)</f>
        <v>2.0099999999999998</v>
      </c>
      <c r="I69" s="23">
        <f t="shared" si="0"/>
        <v>68.58</v>
      </c>
    </row>
    <row r="70" spans="1:9" s="17" customFormat="1" ht="15.75" customHeight="1" x14ac:dyDescent="0.25">
      <c r="A70" s="18">
        <v>24051</v>
      </c>
      <c r="B70" s="19" t="s">
        <v>16</v>
      </c>
      <c r="C70" s="20" t="s">
        <v>41</v>
      </c>
      <c r="D70" s="21" t="s">
        <v>12</v>
      </c>
      <c r="E70" s="22" t="s">
        <v>99</v>
      </c>
      <c r="F70" s="23">
        <v>9.27</v>
      </c>
      <c r="G70" s="23">
        <v>10.85</v>
      </c>
      <c r="H70" s="23">
        <f>ROUND(G70*10/110,2)</f>
        <v>0.99</v>
      </c>
      <c r="I70" s="23">
        <f t="shared" si="0"/>
        <v>20.119999999999997</v>
      </c>
    </row>
    <row r="71" spans="1:9" s="17" customFormat="1" ht="33.75" customHeight="1" x14ac:dyDescent="0.25">
      <c r="A71" s="18">
        <v>24052</v>
      </c>
      <c r="B71" s="19" t="s">
        <v>16</v>
      </c>
      <c r="C71" s="20" t="s">
        <v>43</v>
      </c>
      <c r="D71" s="21" t="s">
        <v>12</v>
      </c>
      <c r="E71" s="22" t="s">
        <v>100</v>
      </c>
      <c r="F71" s="23">
        <v>18.54</v>
      </c>
      <c r="G71" s="23">
        <v>18.3</v>
      </c>
      <c r="H71" s="23">
        <f>ROUND(15.51*10/110,2)</f>
        <v>1.41</v>
      </c>
      <c r="I71" s="23">
        <f t="shared" si="0"/>
        <v>36.840000000000003</v>
      </c>
    </row>
    <row r="72" spans="1:9" s="17" customFormat="1" ht="33" customHeight="1" x14ac:dyDescent="0.25">
      <c r="A72" s="18">
        <v>24053</v>
      </c>
      <c r="B72" s="19" t="s">
        <v>16</v>
      </c>
      <c r="C72" s="20" t="s">
        <v>43</v>
      </c>
      <c r="D72" s="21" t="s">
        <v>12</v>
      </c>
      <c r="E72" s="22" t="s">
        <v>100</v>
      </c>
      <c r="F72" s="23">
        <v>18.54</v>
      </c>
      <c r="G72" s="23">
        <v>19.43</v>
      </c>
      <c r="H72" s="23">
        <f>ROUND(19.42*10/110,2)</f>
        <v>1.77</v>
      </c>
      <c r="I72" s="23">
        <f>SUM(F72:G72)</f>
        <v>37.97</v>
      </c>
    </row>
    <row r="73" spans="1:9" s="17" customFormat="1" ht="33" customHeight="1" x14ac:dyDescent="0.25">
      <c r="A73" s="18">
        <v>24054</v>
      </c>
      <c r="B73" s="19" t="s">
        <v>16</v>
      </c>
      <c r="C73" s="20" t="s">
        <v>45</v>
      </c>
      <c r="D73" s="21" t="s">
        <v>12</v>
      </c>
      <c r="E73" s="22" t="s">
        <v>101</v>
      </c>
      <c r="F73" s="23">
        <v>14.51</v>
      </c>
      <c r="G73" s="23">
        <v>8.08</v>
      </c>
      <c r="H73" s="23">
        <f>ROUND(G73*10/110,2)</f>
        <v>0.73</v>
      </c>
      <c r="I73" s="23">
        <f t="shared" si="0"/>
        <v>22.59</v>
      </c>
    </row>
    <row r="74" spans="1:9" s="17" customFormat="1" ht="15.75" customHeight="1" x14ac:dyDescent="0.25">
      <c r="A74" s="18">
        <v>24055</v>
      </c>
      <c r="B74" s="19" t="s">
        <v>16</v>
      </c>
      <c r="C74" s="20" t="s">
        <v>102</v>
      </c>
      <c r="D74" s="21" t="s">
        <v>12</v>
      </c>
      <c r="E74" s="22" t="s">
        <v>103</v>
      </c>
      <c r="F74" s="23">
        <v>27.82</v>
      </c>
      <c r="G74" s="23">
        <v>22.22</v>
      </c>
      <c r="H74" s="23">
        <f>ROUND(22.13*10/110,2)</f>
        <v>2.0099999999999998</v>
      </c>
      <c r="I74" s="23">
        <f t="shared" si="0"/>
        <v>50.04</v>
      </c>
    </row>
    <row r="75" spans="1:9" s="17" customFormat="1" ht="31.5" customHeight="1" x14ac:dyDescent="0.25">
      <c r="A75" s="18">
        <v>24056</v>
      </c>
      <c r="B75" s="19" t="s">
        <v>16</v>
      </c>
      <c r="C75" s="20" t="s">
        <v>104</v>
      </c>
      <c r="D75" s="21" t="s">
        <v>12</v>
      </c>
      <c r="E75" s="22" t="s">
        <v>105</v>
      </c>
      <c r="F75" s="23">
        <v>14.84</v>
      </c>
      <c r="G75" s="23">
        <v>3.56</v>
      </c>
      <c r="H75" s="23">
        <f>ROUND(3.47*10/110,2)</f>
        <v>0.32</v>
      </c>
      <c r="I75" s="23">
        <f t="shared" si="0"/>
        <v>18.399999999999999</v>
      </c>
    </row>
    <row r="76" spans="1:9" s="17" customFormat="1" ht="31.5" customHeight="1" x14ac:dyDescent="0.25">
      <c r="A76" s="18">
        <v>24057</v>
      </c>
      <c r="B76" s="19" t="s">
        <v>16</v>
      </c>
      <c r="C76" s="20" t="s">
        <v>47</v>
      </c>
      <c r="D76" s="21" t="s">
        <v>12</v>
      </c>
      <c r="E76" s="22" t="s">
        <v>106</v>
      </c>
      <c r="F76" s="23">
        <v>3.71</v>
      </c>
      <c r="G76" s="23">
        <v>0.17</v>
      </c>
      <c r="H76" s="23">
        <f>ROUND(0.08*10/110,2)</f>
        <v>0.01</v>
      </c>
      <c r="I76" s="23">
        <f t="shared" ref="I76:I119" si="2">SUM(F76:G76)</f>
        <v>3.88</v>
      </c>
    </row>
    <row r="77" spans="1:9" s="17" customFormat="1" ht="49.5" customHeight="1" x14ac:dyDescent="0.25">
      <c r="A77" s="18"/>
      <c r="B77" s="19" t="s">
        <v>16</v>
      </c>
      <c r="C77" s="20" t="s">
        <v>51</v>
      </c>
      <c r="D77" s="21" t="s">
        <v>12</v>
      </c>
      <c r="E77" s="22" t="s">
        <v>107</v>
      </c>
      <c r="F77" s="23"/>
      <c r="G77" s="23"/>
      <c r="H77" s="23"/>
      <c r="I77" s="23"/>
    </row>
    <row r="78" spans="1:9" s="17" customFormat="1" ht="49.5" customHeight="1" x14ac:dyDescent="0.25">
      <c r="A78" s="18">
        <v>24058</v>
      </c>
      <c r="B78" s="19" t="s">
        <v>16</v>
      </c>
      <c r="C78" s="20" t="s">
        <v>51</v>
      </c>
      <c r="D78" s="21" t="s">
        <v>11</v>
      </c>
      <c r="E78" s="22" t="s">
        <v>108</v>
      </c>
      <c r="F78" s="23">
        <v>18.54</v>
      </c>
      <c r="G78" s="23">
        <v>12.97</v>
      </c>
      <c r="H78" s="23">
        <f>ROUND(G78*10/110,2)</f>
        <v>1.18</v>
      </c>
      <c r="I78" s="23">
        <f t="shared" si="2"/>
        <v>31.509999999999998</v>
      </c>
    </row>
    <row r="79" spans="1:9" s="17" customFormat="1" ht="49.5" customHeight="1" x14ac:dyDescent="0.25">
      <c r="A79" s="18">
        <v>24059</v>
      </c>
      <c r="B79" s="19" t="s">
        <v>16</v>
      </c>
      <c r="C79" s="20" t="s">
        <v>51</v>
      </c>
      <c r="D79" s="21" t="s">
        <v>11</v>
      </c>
      <c r="E79" s="22" t="s">
        <v>109</v>
      </c>
      <c r="F79" s="23">
        <v>18.54</v>
      </c>
      <c r="G79" s="23">
        <v>9.77</v>
      </c>
      <c r="H79" s="23">
        <f>ROUND(G79*10/110,2)</f>
        <v>0.89</v>
      </c>
      <c r="I79" s="23">
        <f>SUM(F79:G79)</f>
        <v>28.31</v>
      </c>
    </row>
    <row r="80" spans="1:9" s="17" customFormat="1" ht="63.75" customHeight="1" x14ac:dyDescent="0.25">
      <c r="A80" s="18">
        <v>24060</v>
      </c>
      <c r="B80" s="19" t="s">
        <v>16</v>
      </c>
      <c r="C80" s="20" t="s">
        <v>51</v>
      </c>
      <c r="D80" s="21" t="s">
        <v>16</v>
      </c>
      <c r="E80" s="22" t="s">
        <v>110</v>
      </c>
      <c r="F80" s="23">
        <v>9.27</v>
      </c>
      <c r="G80" s="23">
        <v>8.83</v>
      </c>
      <c r="H80" s="23">
        <f>ROUND(G80*10/110,2)</f>
        <v>0.8</v>
      </c>
      <c r="I80" s="23">
        <f t="shared" si="2"/>
        <v>18.100000000000001</v>
      </c>
    </row>
    <row r="81" spans="1:9" s="17" customFormat="1" ht="63.75" customHeight="1" x14ac:dyDescent="0.25">
      <c r="A81" s="18">
        <v>24061</v>
      </c>
      <c r="B81" s="19" t="s">
        <v>16</v>
      </c>
      <c r="C81" s="20" t="s">
        <v>51</v>
      </c>
      <c r="D81" s="21" t="s">
        <v>16</v>
      </c>
      <c r="E81" s="22" t="s">
        <v>111</v>
      </c>
      <c r="F81" s="23">
        <v>9.27</v>
      </c>
      <c r="G81" s="23">
        <v>7.22</v>
      </c>
      <c r="H81" s="23">
        <f>ROUND(G81*10/110,2)</f>
        <v>0.66</v>
      </c>
      <c r="I81" s="23">
        <f>SUM(F81:G81)</f>
        <v>16.489999999999998</v>
      </c>
    </row>
    <row r="82" spans="1:9" s="17" customFormat="1" ht="33" customHeight="1" x14ac:dyDescent="0.25">
      <c r="A82" s="18"/>
      <c r="B82" s="19" t="s">
        <v>16</v>
      </c>
      <c r="C82" s="20" t="s">
        <v>112</v>
      </c>
      <c r="D82" s="21" t="s">
        <v>12</v>
      </c>
      <c r="E82" s="22" t="s">
        <v>113</v>
      </c>
      <c r="F82" s="23"/>
      <c r="G82" s="23"/>
      <c r="H82" s="23"/>
      <c r="I82" s="23"/>
    </row>
    <row r="83" spans="1:9" s="17" customFormat="1" ht="33" customHeight="1" x14ac:dyDescent="0.25">
      <c r="A83" s="18">
        <v>24062</v>
      </c>
      <c r="B83" s="19" t="s">
        <v>16</v>
      </c>
      <c r="C83" s="20" t="s">
        <v>112</v>
      </c>
      <c r="D83" s="21" t="s">
        <v>11</v>
      </c>
      <c r="E83" s="22" t="s">
        <v>114</v>
      </c>
      <c r="F83" s="23">
        <v>18.54</v>
      </c>
      <c r="G83" s="23">
        <v>5.17</v>
      </c>
      <c r="H83" s="23">
        <f t="shared" ref="H83:H88" si="3">ROUND(G83*10/110,2)</f>
        <v>0.47</v>
      </c>
      <c r="I83" s="23">
        <f t="shared" si="2"/>
        <v>23.71</v>
      </c>
    </row>
    <row r="84" spans="1:9" s="17" customFormat="1" ht="33" customHeight="1" x14ac:dyDescent="0.25">
      <c r="A84" s="18">
        <v>24063</v>
      </c>
      <c r="B84" s="19" t="s">
        <v>16</v>
      </c>
      <c r="C84" s="20" t="s">
        <v>112</v>
      </c>
      <c r="D84" s="21" t="s">
        <v>11</v>
      </c>
      <c r="E84" s="22" t="s">
        <v>115</v>
      </c>
      <c r="F84" s="23">
        <v>18.54</v>
      </c>
      <c r="G84" s="23">
        <v>4.12</v>
      </c>
      <c r="H84" s="23">
        <f t="shared" si="3"/>
        <v>0.37</v>
      </c>
      <c r="I84" s="23">
        <f t="shared" si="2"/>
        <v>22.66</v>
      </c>
    </row>
    <row r="85" spans="1:9" s="17" customFormat="1" ht="33" customHeight="1" x14ac:dyDescent="0.25">
      <c r="A85" s="18">
        <v>24064</v>
      </c>
      <c r="B85" s="19" t="s">
        <v>16</v>
      </c>
      <c r="C85" s="20" t="s">
        <v>112</v>
      </c>
      <c r="D85" s="21" t="s">
        <v>11</v>
      </c>
      <c r="E85" s="22" t="s">
        <v>116</v>
      </c>
      <c r="F85" s="23">
        <v>18.54</v>
      </c>
      <c r="G85" s="23">
        <v>3.04</v>
      </c>
      <c r="H85" s="23">
        <f t="shared" si="3"/>
        <v>0.28000000000000003</v>
      </c>
      <c r="I85" s="23">
        <f>SUM(F85:G85)</f>
        <v>21.58</v>
      </c>
    </row>
    <row r="86" spans="1:9" s="17" customFormat="1" ht="47.25" customHeight="1" x14ac:dyDescent="0.25">
      <c r="A86" s="18">
        <v>24065</v>
      </c>
      <c r="B86" s="19" t="s">
        <v>16</v>
      </c>
      <c r="C86" s="20" t="s">
        <v>112</v>
      </c>
      <c r="D86" s="21" t="s">
        <v>16</v>
      </c>
      <c r="E86" s="22" t="s">
        <v>117</v>
      </c>
      <c r="F86" s="23">
        <v>9.27</v>
      </c>
      <c r="G86" s="23">
        <v>3.44</v>
      </c>
      <c r="H86" s="23">
        <f t="shared" si="3"/>
        <v>0.31</v>
      </c>
      <c r="I86" s="23">
        <f t="shared" si="2"/>
        <v>12.709999999999999</v>
      </c>
    </row>
    <row r="87" spans="1:9" s="17" customFormat="1" ht="47.25" customHeight="1" x14ac:dyDescent="0.25">
      <c r="A87" s="18">
        <v>24066</v>
      </c>
      <c r="B87" s="19" t="s">
        <v>16</v>
      </c>
      <c r="C87" s="20" t="s">
        <v>112</v>
      </c>
      <c r="D87" s="21" t="s">
        <v>16</v>
      </c>
      <c r="E87" s="22" t="s">
        <v>118</v>
      </c>
      <c r="F87" s="23">
        <v>9.27</v>
      </c>
      <c r="G87" s="23">
        <v>2.75</v>
      </c>
      <c r="H87" s="23">
        <f t="shared" si="3"/>
        <v>0.25</v>
      </c>
      <c r="I87" s="23">
        <f t="shared" si="2"/>
        <v>12.02</v>
      </c>
    </row>
    <row r="88" spans="1:9" s="17" customFormat="1" ht="47.25" customHeight="1" x14ac:dyDescent="0.25">
      <c r="A88" s="18">
        <v>24067</v>
      </c>
      <c r="B88" s="19" t="s">
        <v>16</v>
      </c>
      <c r="C88" s="20" t="s">
        <v>112</v>
      </c>
      <c r="D88" s="21" t="s">
        <v>16</v>
      </c>
      <c r="E88" s="22" t="s">
        <v>119</v>
      </c>
      <c r="F88" s="23">
        <v>9.27</v>
      </c>
      <c r="G88" s="23">
        <v>2.02</v>
      </c>
      <c r="H88" s="23">
        <f t="shared" si="3"/>
        <v>0.18</v>
      </c>
      <c r="I88" s="23">
        <f>SUM(F88:G88)</f>
        <v>11.29</v>
      </c>
    </row>
    <row r="89" spans="1:9" s="17" customFormat="1" ht="33" customHeight="1" x14ac:dyDescent="0.25">
      <c r="A89" s="18"/>
      <c r="B89" s="19" t="s">
        <v>16</v>
      </c>
      <c r="C89" s="20" t="s">
        <v>64</v>
      </c>
      <c r="D89" s="21" t="s">
        <v>12</v>
      </c>
      <c r="E89" s="22" t="s">
        <v>120</v>
      </c>
      <c r="F89" s="23"/>
      <c r="G89" s="23"/>
      <c r="H89" s="23"/>
      <c r="I89" s="23"/>
    </row>
    <row r="90" spans="1:9" s="17" customFormat="1" ht="48.75" customHeight="1" x14ac:dyDescent="0.25">
      <c r="A90" s="18">
        <v>24068</v>
      </c>
      <c r="B90" s="19" t="s">
        <v>16</v>
      </c>
      <c r="C90" s="20" t="s">
        <v>64</v>
      </c>
      <c r="D90" s="21" t="s">
        <v>27</v>
      </c>
      <c r="E90" s="22" t="s">
        <v>121</v>
      </c>
      <c r="F90" s="23">
        <v>21.48</v>
      </c>
      <c r="G90" s="23">
        <v>14.85</v>
      </c>
      <c r="H90" s="23">
        <f t="shared" ref="H90:H95" si="4">ROUND(G90*10/110,2)</f>
        <v>1.35</v>
      </c>
      <c r="I90" s="23">
        <f t="shared" si="2"/>
        <v>36.33</v>
      </c>
    </row>
    <row r="91" spans="1:9" s="17" customFormat="1" ht="48.75" customHeight="1" x14ac:dyDescent="0.25">
      <c r="A91" s="18">
        <v>24069</v>
      </c>
      <c r="B91" s="19" t="s">
        <v>16</v>
      </c>
      <c r="C91" s="20" t="s">
        <v>64</v>
      </c>
      <c r="D91" s="21" t="s">
        <v>27</v>
      </c>
      <c r="E91" s="22" t="s">
        <v>122</v>
      </c>
      <c r="F91" s="23">
        <v>21.48</v>
      </c>
      <c r="G91" s="23">
        <v>21.27</v>
      </c>
      <c r="H91" s="23">
        <f t="shared" si="4"/>
        <v>1.93</v>
      </c>
      <c r="I91" s="23">
        <f>SUM(F91:G91)</f>
        <v>42.75</v>
      </c>
    </row>
    <row r="92" spans="1:9" s="17" customFormat="1" ht="48.75" customHeight="1" x14ac:dyDescent="0.25">
      <c r="A92" s="18">
        <v>24070</v>
      </c>
      <c r="B92" s="19" t="s">
        <v>16</v>
      </c>
      <c r="C92" s="20" t="s">
        <v>64</v>
      </c>
      <c r="D92" s="21" t="s">
        <v>34</v>
      </c>
      <c r="E92" s="22" t="s">
        <v>123</v>
      </c>
      <c r="F92" s="23">
        <v>48.15</v>
      </c>
      <c r="G92" s="23">
        <v>19.940000000000001</v>
      </c>
      <c r="H92" s="23">
        <f t="shared" si="4"/>
        <v>1.81</v>
      </c>
      <c r="I92" s="23">
        <f t="shared" si="2"/>
        <v>68.09</v>
      </c>
    </row>
    <row r="93" spans="1:9" s="17" customFormat="1" ht="48.75" customHeight="1" x14ac:dyDescent="0.25">
      <c r="A93" s="18">
        <v>24071</v>
      </c>
      <c r="B93" s="19" t="s">
        <v>16</v>
      </c>
      <c r="C93" s="20" t="s">
        <v>64</v>
      </c>
      <c r="D93" s="21" t="s">
        <v>34</v>
      </c>
      <c r="E93" s="22" t="s">
        <v>124</v>
      </c>
      <c r="F93" s="23">
        <v>48.15</v>
      </c>
      <c r="G93" s="23">
        <v>29.56</v>
      </c>
      <c r="H93" s="23">
        <f t="shared" si="4"/>
        <v>2.69</v>
      </c>
      <c r="I93" s="23">
        <f>SUM(F93:G93)</f>
        <v>77.709999999999994</v>
      </c>
    </row>
    <row r="94" spans="1:9" s="17" customFormat="1" ht="48.75" customHeight="1" x14ac:dyDescent="0.25">
      <c r="A94" s="18">
        <v>24072</v>
      </c>
      <c r="B94" s="19" t="s">
        <v>16</v>
      </c>
      <c r="C94" s="20" t="s">
        <v>64</v>
      </c>
      <c r="D94" s="21" t="s">
        <v>125</v>
      </c>
      <c r="E94" s="22" t="s">
        <v>126</v>
      </c>
      <c r="F94" s="23">
        <v>51.88</v>
      </c>
      <c r="G94" s="23">
        <v>25.02</v>
      </c>
      <c r="H94" s="23">
        <f t="shared" si="4"/>
        <v>2.27</v>
      </c>
      <c r="I94" s="23">
        <f t="shared" si="2"/>
        <v>76.900000000000006</v>
      </c>
    </row>
    <row r="95" spans="1:9" s="17" customFormat="1" ht="48.75" customHeight="1" x14ac:dyDescent="0.25">
      <c r="A95" s="18">
        <v>24073</v>
      </c>
      <c r="B95" s="19" t="s">
        <v>16</v>
      </c>
      <c r="C95" s="20" t="s">
        <v>64</v>
      </c>
      <c r="D95" s="21" t="s">
        <v>125</v>
      </c>
      <c r="E95" s="22" t="s">
        <v>127</v>
      </c>
      <c r="F95" s="23">
        <v>51.88</v>
      </c>
      <c r="G95" s="23">
        <v>37.85</v>
      </c>
      <c r="H95" s="23">
        <f t="shared" si="4"/>
        <v>3.44</v>
      </c>
      <c r="I95" s="23">
        <f>SUM(F95:G95)</f>
        <v>89.73</v>
      </c>
    </row>
    <row r="96" spans="1:9" s="17" customFormat="1" ht="15.75" customHeight="1" x14ac:dyDescent="0.25">
      <c r="A96" s="18"/>
      <c r="B96" s="19" t="s">
        <v>16</v>
      </c>
      <c r="C96" s="20" t="s">
        <v>66</v>
      </c>
      <c r="D96" s="21" t="s">
        <v>12</v>
      </c>
      <c r="E96" s="22" t="s">
        <v>128</v>
      </c>
      <c r="F96" s="23"/>
      <c r="G96" s="23"/>
      <c r="H96" s="23"/>
      <c r="I96" s="23"/>
    </row>
    <row r="97" spans="1:9" s="17" customFormat="1" ht="15.75" customHeight="1" x14ac:dyDescent="0.25">
      <c r="A97" s="18">
        <v>24074</v>
      </c>
      <c r="B97" s="19" t="s">
        <v>16</v>
      </c>
      <c r="C97" s="20" t="s">
        <v>66</v>
      </c>
      <c r="D97" s="21" t="s">
        <v>11</v>
      </c>
      <c r="E97" s="22" t="s">
        <v>129</v>
      </c>
      <c r="F97" s="23">
        <v>3.5</v>
      </c>
      <c r="G97" s="23">
        <v>0.45</v>
      </c>
      <c r="H97" s="23">
        <f>ROUND(G97*10/110,2)</f>
        <v>0.04</v>
      </c>
      <c r="I97" s="23">
        <f t="shared" si="2"/>
        <v>3.95</v>
      </c>
    </row>
    <row r="98" spans="1:9" s="17" customFormat="1" ht="15.75" customHeight="1" x14ac:dyDescent="0.25">
      <c r="A98" s="18">
        <v>24075</v>
      </c>
      <c r="B98" s="19" t="s">
        <v>16</v>
      </c>
      <c r="C98" s="20" t="s">
        <v>66</v>
      </c>
      <c r="D98" s="21" t="s">
        <v>18</v>
      </c>
      <c r="E98" s="22" t="s">
        <v>130</v>
      </c>
      <c r="F98" s="23">
        <v>1.85</v>
      </c>
      <c r="G98" s="23">
        <v>0.09</v>
      </c>
      <c r="H98" s="23">
        <f>ROUND(G98*10/110,2)</f>
        <v>0.01</v>
      </c>
      <c r="I98" s="23">
        <f t="shared" si="2"/>
        <v>1.9400000000000002</v>
      </c>
    </row>
    <row r="99" spans="1:9" s="17" customFormat="1" ht="15.75" customHeight="1" x14ac:dyDescent="0.25">
      <c r="A99" s="18"/>
      <c r="B99" s="19" t="s">
        <v>16</v>
      </c>
      <c r="C99" s="20" t="s">
        <v>131</v>
      </c>
      <c r="D99" s="21" t="s">
        <v>12</v>
      </c>
      <c r="E99" s="22" t="s">
        <v>132</v>
      </c>
      <c r="F99" s="23"/>
      <c r="G99" s="23"/>
      <c r="H99" s="23"/>
      <c r="I99" s="23"/>
    </row>
    <row r="100" spans="1:9" s="17" customFormat="1" ht="48" customHeight="1" x14ac:dyDescent="0.25">
      <c r="A100" s="18">
        <v>24076</v>
      </c>
      <c r="B100" s="19" t="s">
        <v>16</v>
      </c>
      <c r="C100" s="20" t="s">
        <v>131</v>
      </c>
      <c r="D100" s="21" t="s">
        <v>11</v>
      </c>
      <c r="E100" s="22" t="s">
        <v>133</v>
      </c>
      <c r="F100" s="23">
        <v>9.59</v>
      </c>
      <c r="G100" s="23">
        <v>1.5</v>
      </c>
      <c r="H100" s="23">
        <f>ROUND(1.41*10/110,2)</f>
        <v>0.13</v>
      </c>
      <c r="I100" s="23">
        <f t="shared" si="2"/>
        <v>11.09</v>
      </c>
    </row>
    <row r="101" spans="1:9" s="17" customFormat="1" ht="35.25" customHeight="1" x14ac:dyDescent="0.25">
      <c r="A101" s="18">
        <v>24077</v>
      </c>
      <c r="B101" s="19" t="s">
        <v>16</v>
      </c>
      <c r="C101" s="20" t="s">
        <v>131</v>
      </c>
      <c r="D101" s="21" t="s">
        <v>16</v>
      </c>
      <c r="E101" s="22" t="s">
        <v>134</v>
      </c>
      <c r="F101" s="23">
        <v>55.63</v>
      </c>
      <c r="G101" s="23">
        <v>1.67</v>
      </c>
      <c r="H101" s="23">
        <f>ROUND(1.58*10/110,2)</f>
        <v>0.14000000000000001</v>
      </c>
      <c r="I101" s="23">
        <f t="shared" si="2"/>
        <v>57.300000000000004</v>
      </c>
    </row>
    <row r="102" spans="1:9" s="17" customFormat="1" ht="32.25" customHeight="1" x14ac:dyDescent="0.25">
      <c r="A102" s="18"/>
      <c r="B102" s="19" t="s">
        <v>16</v>
      </c>
      <c r="C102" s="20" t="s">
        <v>68</v>
      </c>
      <c r="D102" s="21" t="s">
        <v>12</v>
      </c>
      <c r="E102" s="22" t="s">
        <v>135</v>
      </c>
      <c r="F102" s="23"/>
      <c r="G102" s="23"/>
      <c r="H102" s="23"/>
      <c r="I102" s="23"/>
    </row>
    <row r="103" spans="1:9" s="17" customFormat="1" ht="15.75" customHeight="1" x14ac:dyDescent="0.25">
      <c r="A103" s="18">
        <v>24086</v>
      </c>
      <c r="B103" s="19" t="s">
        <v>16</v>
      </c>
      <c r="C103" s="20" t="s">
        <v>68</v>
      </c>
      <c r="D103" s="21" t="s">
        <v>16</v>
      </c>
      <c r="E103" s="22" t="s">
        <v>136</v>
      </c>
      <c r="F103" s="23">
        <v>5.56</v>
      </c>
      <c r="G103" s="23">
        <v>1.92</v>
      </c>
      <c r="H103" s="23">
        <f>ROUND(1.74*10/110,2)</f>
        <v>0.16</v>
      </c>
      <c r="I103" s="23">
        <f t="shared" si="2"/>
        <v>7.4799999999999995</v>
      </c>
    </row>
  </sheetData>
  <mergeCells count="6">
    <mergeCell ref="A2:I2"/>
    <mergeCell ref="A3:I3"/>
    <mergeCell ref="A4:I4"/>
    <mergeCell ref="A5:I5"/>
    <mergeCell ref="B7:D7"/>
    <mergeCell ref="B8:D8"/>
  </mergeCells>
  <pageMargins left="0.78740157480314965" right="0.59055118110236227" top="0.78740157480314965" bottom="0.78740157480314965" header="0.31496062992125984" footer="0.31496062992125984"/>
  <pageSetup paperSize="9" scale="58" orientation="portrait" r:id="rId1"/>
  <rowBreaks count="1" manualBreakCount="1">
    <brk id="8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РБ</vt:lpstr>
      <vt:lpstr>РБ!Заголовки_для_печати</vt:lpstr>
      <vt:lpstr>РБ!Область_печати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Очень Красивая Девочка</dc:creator>
  <cp:lastModifiedBy>Очень Красивая Девочка</cp:lastModifiedBy>
  <dcterms:created xsi:type="dcterms:W3CDTF">2026-03-27T06:20:40Z</dcterms:created>
  <dcterms:modified xsi:type="dcterms:W3CDTF">2026-03-27T06:21:43Z</dcterms:modified>
</cp:coreProperties>
</file>